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 Projects\OfficeTemplates.org\Amortization Schedule Templates (Made By Hafsa)\"/>
    </mc:Choice>
  </mc:AlternateContent>
  <xr:revisionPtr revIDLastSave="0" documentId="13_ncr:1_{4878421C-6054-408A-907D-1F95C8EC0CB9}" xr6:coauthVersionLast="47" xr6:coauthVersionMax="47" xr10:uidLastSave="{00000000-0000-0000-0000-000000000000}"/>
  <bookViews>
    <workbookView xWindow="-108" yWindow="-108" windowWidth="23256" windowHeight="12456" xr2:uid="{4D4C5733-756E-4B87-B215-B503D749553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1" l="1"/>
  <c r="F31" i="1" s="1"/>
  <c r="J9" i="1"/>
  <c r="J8" i="1"/>
  <c r="J7" i="1"/>
  <c r="J6" i="1"/>
  <c r="J5" i="1"/>
  <c r="I31" i="1" l="1"/>
  <c r="E31" i="1"/>
  <c r="H31" i="1"/>
  <c r="D31" i="1"/>
  <c r="G31" i="1"/>
  <c r="C31" i="1"/>
  <c r="B32" i="1"/>
  <c r="I32" i="1" l="1"/>
  <c r="E32" i="1"/>
  <c r="D32" i="1"/>
  <c r="G32" i="1"/>
  <c r="C32" i="1"/>
  <c r="H32" i="1" s="1"/>
  <c r="F32" i="1"/>
  <c r="B33" i="1"/>
  <c r="I33" i="1" l="1"/>
  <c r="E33" i="1"/>
  <c r="D33" i="1"/>
  <c r="G33" i="1"/>
  <c r="C33" i="1"/>
  <c r="H33" i="1" s="1"/>
  <c r="B34" i="1"/>
  <c r="F33" i="1"/>
  <c r="I34" i="1" l="1"/>
  <c r="E34" i="1"/>
  <c r="D34" i="1"/>
  <c r="G34" i="1"/>
  <c r="C34" i="1"/>
  <c r="H34" i="1" s="1"/>
  <c r="F34" i="1"/>
  <c r="B35" i="1"/>
  <c r="I35" i="1" l="1"/>
  <c r="E35" i="1"/>
  <c r="D35" i="1"/>
  <c r="G35" i="1"/>
  <c r="C35" i="1"/>
  <c r="H35" i="1" s="1"/>
  <c r="B36" i="1"/>
  <c r="F35" i="1"/>
  <c r="I36" i="1" l="1"/>
  <c r="E36" i="1"/>
  <c r="D36" i="1"/>
  <c r="G36" i="1"/>
  <c r="C36" i="1"/>
  <c r="H36" i="1" s="1"/>
  <c r="F36" i="1"/>
  <c r="B37" i="1"/>
  <c r="I37" i="1" l="1"/>
  <c r="E37" i="1"/>
  <c r="D37" i="1"/>
  <c r="G37" i="1"/>
  <c r="C37" i="1"/>
  <c r="H37" i="1" s="1"/>
  <c r="B38" i="1"/>
  <c r="F37" i="1"/>
  <c r="I38" i="1" l="1"/>
  <c r="E38" i="1"/>
  <c r="D38" i="1"/>
  <c r="G38" i="1"/>
  <c r="C38" i="1"/>
  <c r="H38" i="1" s="1"/>
  <c r="F38" i="1"/>
  <c r="B39" i="1"/>
  <c r="I39" i="1" l="1"/>
  <c r="E39" i="1"/>
  <c r="D39" i="1"/>
  <c r="G39" i="1"/>
  <c r="C39" i="1"/>
  <c r="H39" i="1" s="1"/>
  <c r="B40" i="1"/>
  <c r="F39" i="1"/>
  <c r="I40" i="1" l="1"/>
  <c r="E40" i="1"/>
  <c r="D40" i="1"/>
  <c r="G40" i="1"/>
  <c r="C40" i="1"/>
  <c r="H40" i="1" s="1"/>
  <c r="F40" i="1"/>
  <c r="B41" i="1"/>
  <c r="I41" i="1" l="1"/>
  <c r="E41" i="1"/>
  <c r="D41" i="1"/>
  <c r="G41" i="1"/>
  <c r="C41" i="1"/>
  <c r="H41" i="1" s="1"/>
  <c r="B42" i="1"/>
  <c r="F41" i="1"/>
  <c r="I42" i="1" l="1"/>
  <c r="E42" i="1"/>
  <c r="D42" i="1"/>
  <c r="G42" i="1"/>
  <c r="C42" i="1"/>
  <c r="H42" i="1" s="1"/>
  <c r="F42" i="1"/>
  <c r="B43" i="1"/>
  <c r="I43" i="1" l="1"/>
  <c r="E43" i="1"/>
  <c r="D43" i="1"/>
  <c r="G43" i="1"/>
  <c r="C43" i="1"/>
  <c r="H43" i="1" s="1"/>
  <c r="F43" i="1"/>
  <c r="B44" i="1" l="1"/>
  <c r="I44" i="1" l="1"/>
  <c r="E44" i="1"/>
  <c r="D44" i="1"/>
  <c r="G44" i="1"/>
  <c r="C44" i="1"/>
  <c r="H44" i="1" s="1"/>
  <c r="F44" i="1"/>
</calcChain>
</file>

<file path=xl/sharedStrings.xml><?xml version="1.0" encoding="utf-8"?>
<sst xmlns="http://schemas.openxmlformats.org/spreadsheetml/2006/main" count="33" uniqueCount="26">
  <si>
    <t>Inputs</t>
  </si>
  <si>
    <t>Key Figures</t>
  </si>
  <si>
    <t>Loan principal amount</t>
  </si>
  <si>
    <t>Annual loan payments</t>
  </si>
  <si>
    <t>Annual interest rate</t>
  </si>
  <si>
    <t>Monthly payments</t>
  </si>
  <si>
    <t>Loan period in years</t>
  </si>
  <si>
    <t>Interest in first calendar year</t>
  </si>
  <si>
    <t>Base year of loan</t>
  </si>
  <si>
    <t>Interest over term of loan</t>
  </si>
  <si>
    <t>Base month of loan</t>
  </si>
  <si>
    <t>Sum of all payments</t>
  </si>
  <si>
    <t>Payments in First 12 Months</t>
  </si>
  <si>
    <t>Year</t>
  </si>
  <si>
    <t>Month</t>
  </si>
  <si>
    <t>Beginning Balance</t>
  </si>
  <si>
    <t xml:space="preserve">Payment </t>
  </si>
  <si>
    <t>Cumulative Principal</t>
  </si>
  <si>
    <t>Cumulative Interest</t>
  </si>
  <si>
    <t>Ending Balance</t>
  </si>
  <si>
    <t>Yearly Schedule of Balances and Payments</t>
  </si>
  <si>
    <t>Payment</t>
  </si>
  <si>
    <t>Principal</t>
  </si>
  <si>
    <t>Interest</t>
  </si>
  <si>
    <t>Total Balance</t>
  </si>
  <si>
    <t xml:space="preserve"> Amortization Schedule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</si>
</sst>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_);\(&quot;$&quot;#,##0.00\)"/>
    <numFmt numFmtId="165" formatCode="0.000%"/>
    <numFmt numFmtId="166" formatCode="0_)"/>
    <numFmt numFmtId="167" formatCode="&quot;$&quot;#,##0.00"/>
  </numFmts>
  <fonts count="9" x14ac:knownFonts="1">
    <font>
      <sz val="11"/>
      <color theme="1"/>
      <name val="Calibri"/>
      <family val="2"/>
      <scheme val="minor"/>
    </font>
    <font>
      <sz val="20"/>
      <name val="Tahoma"/>
      <family val="2"/>
    </font>
    <font>
      <sz val="10"/>
      <name val="Tahoma"/>
      <family val="2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37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39" fontId="3" fillId="0" borderId="0" xfId="0" applyNumberFormat="1" applyFont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right" vertical="center"/>
    </xf>
    <xf numFmtId="0" fontId="4" fillId="0" borderId="3" xfId="0" applyFont="1" applyBorder="1"/>
    <xf numFmtId="166" fontId="5" fillId="0" borderId="3" xfId="0" applyNumberFormat="1" applyFont="1" applyBorder="1" applyAlignment="1">
      <alignment horizontal="left" vertical="center"/>
    </xf>
    <xf numFmtId="39" fontId="3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39" fontId="3" fillId="0" borderId="0" xfId="0" applyNumberFormat="1" applyFont="1" applyAlignment="1">
      <alignment vertical="center"/>
    </xf>
    <xf numFmtId="167" fontId="5" fillId="0" borderId="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 applyProtection="1">
      <alignment horizontal="left" vertical="center"/>
      <protection locked="0"/>
    </xf>
    <xf numFmtId="164" fontId="5" fillId="0" borderId="0" xfId="0" applyNumberFormat="1" applyFont="1" applyAlignment="1">
      <alignment horizontal="right" vertical="center"/>
    </xf>
    <xf numFmtId="165" fontId="5" fillId="0" borderId="0" xfId="0" applyNumberFormat="1" applyFont="1" applyAlignment="1" applyProtection="1">
      <alignment horizontal="left" vertical="center"/>
      <protection locked="0"/>
    </xf>
    <xf numFmtId="37" fontId="5" fillId="0" borderId="0" xfId="0" applyNumberFormat="1" applyFont="1" applyAlignment="1" applyProtection="1">
      <alignment horizontal="left" vertical="center"/>
      <protection locked="0"/>
    </xf>
    <xf numFmtId="166" fontId="5" fillId="0" borderId="0" xfId="0" applyNumberFormat="1" applyFont="1" applyAlignment="1" applyProtection="1">
      <alignment horizontal="left" vertical="center"/>
      <protection locked="0"/>
    </xf>
    <xf numFmtId="166" fontId="5" fillId="0" borderId="0" xfId="0" applyNumberFormat="1" applyFont="1" applyAlignment="1">
      <alignment horizontal="left" vertical="center"/>
    </xf>
    <xf numFmtId="167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39" fontId="7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39" fontId="3" fillId="0" borderId="2" xfId="0" applyNumberFormat="1" applyFont="1" applyBorder="1" applyAlignment="1">
      <alignment horizontal="left" vertical="center"/>
    </xf>
    <xf numFmtId="37" fontId="8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39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464820</xdr:colOff>
      <xdr:row>1</xdr:row>
      <xdr:rowOff>0</xdr:rowOff>
    </xdr:from>
    <xdr:to>
      <xdr:col>10</xdr:col>
      <xdr:colOff>7349</xdr:colOff>
      <xdr:row>1</xdr:row>
      <xdr:rowOff>228600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4CD47D-C2D2-4222-83EF-B890EDA43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5880" y="182880"/>
          <a:ext cx="967469" cy="228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23C82-8B94-4BED-A7CD-7AE3B2A8BD3C}">
  <dimension ref="B2:J44"/>
  <sheetViews>
    <sheetView showGridLines="0" showRowColHeaders="0" tabSelected="1" showWhiteSpace="0" zoomScaleNormal="100" workbookViewId="0">
      <selection activeCell="O14" sqref="O14"/>
    </sheetView>
  </sheetViews>
  <sheetFormatPr defaultRowHeight="14.4" x14ac:dyDescent="0.3"/>
  <cols>
    <col min="1" max="1" width="2" customWidth="1"/>
    <col min="2" max="2" width="7.5546875" customWidth="1"/>
    <col min="3" max="3" width="8.33203125" customWidth="1"/>
    <col min="4" max="4" width="11.5546875" customWidth="1"/>
    <col min="7" max="7" width="9.5546875" customWidth="1"/>
    <col min="8" max="8" width="11.33203125" customWidth="1"/>
    <col min="9" max="9" width="11.88671875" customWidth="1"/>
  </cols>
  <sheetData>
    <row r="2" spans="2:10" ht="23.25" customHeight="1" thickBot="1" x14ac:dyDescent="0.35">
      <c r="B2" s="26" t="s">
        <v>25</v>
      </c>
      <c r="C2" s="26"/>
      <c r="D2" s="26"/>
      <c r="E2" s="26"/>
      <c r="F2" s="26"/>
      <c r="G2" s="26"/>
      <c r="H2" s="26"/>
      <c r="I2" s="26"/>
      <c r="J2" s="26"/>
    </row>
    <row r="3" spans="2:10" ht="12" customHeight="1" x14ac:dyDescent="0.3">
      <c r="B3" s="1"/>
      <c r="C3" s="2"/>
      <c r="D3" s="2"/>
      <c r="E3" s="2"/>
      <c r="F3" s="2"/>
      <c r="G3" s="2"/>
      <c r="H3" s="2"/>
      <c r="I3" s="2"/>
      <c r="J3" s="2"/>
    </row>
    <row r="4" spans="2:10" ht="19.5" customHeight="1" thickBot="1" x14ac:dyDescent="0.35">
      <c r="B4" s="28" t="s">
        <v>0</v>
      </c>
      <c r="C4" s="28"/>
      <c r="D4" s="28"/>
      <c r="E4" s="28"/>
      <c r="F4" s="3"/>
      <c r="G4" s="28" t="s">
        <v>1</v>
      </c>
      <c r="H4" s="28"/>
      <c r="I4" s="28"/>
      <c r="J4" s="28"/>
    </row>
    <row r="5" spans="2:10" x14ac:dyDescent="0.3">
      <c r="B5" s="27" t="s">
        <v>2</v>
      </c>
      <c r="C5" s="27"/>
      <c r="D5" s="27"/>
      <c r="E5" s="15"/>
      <c r="F5" s="14"/>
      <c r="G5" s="27" t="s">
        <v>3</v>
      </c>
      <c r="H5" s="27"/>
      <c r="I5" s="27"/>
      <c r="J5" s="16" t="str">
        <f>IF(AND(ISNUMBER(E5),ISNUMBER(E6),ISNUMBER(E7),ISNUMBER(E8)),J6*12,"")</f>
        <v/>
      </c>
    </row>
    <row r="6" spans="2:10" x14ac:dyDescent="0.3">
      <c r="B6" s="27" t="s">
        <v>4</v>
      </c>
      <c r="C6" s="27"/>
      <c r="D6" s="27"/>
      <c r="E6" s="17"/>
      <c r="F6" s="14"/>
      <c r="G6" s="27" t="s">
        <v>5</v>
      </c>
      <c r="H6" s="27"/>
      <c r="I6" s="27"/>
      <c r="J6" s="16" t="str">
        <f>IF(AND(ISNUMBER(E5),ISNUMBER(E6),ISNUMBER(E7),ISNUMBER(E8)),ROUND(PMT(E6/12,H197,-E5),2),"")</f>
        <v/>
      </c>
    </row>
    <row r="7" spans="2:10" x14ac:dyDescent="0.3">
      <c r="B7" s="27" t="s">
        <v>6</v>
      </c>
      <c r="C7" s="27"/>
      <c r="D7" s="27"/>
      <c r="E7" s="18"/>
      <c r="F7" s="14"/>
      <c r="G7" s="27" t="s">
        <v>7</v>
      </c>
      <c r="H7" s="27"/>
      <c r="I7" s="27"/>
      <c r="J7" s="16" t="str">
        <f>IF(AND(ISNUMBER(E5),ISNUMBER(E6),ISNUMBER(E7),ISNUMBER(E8)),VLOOKUP("Dec",B14:I25,7,0),"")</f>
        <v/>
      </c>
    </row>
    <row r="8" spans="2:10" x14ac:dyDescent="0.3">
      <c r="B8" s="27" t="s">
        <v>8</v>
      </c>
      <c r="C8" s="27"/>
      <c r="D8" s="27"/>
      <c r="E8" s="19"/>
      <c r="F8" s="14"/>
      <c r="G8" s="27" t="s">
        <v>9</v>
      </c>
      <c r="H8" s="27"/>
      <c r="I8" s="27"/>
      <c r="J8" s="16" t="str">
        <f>IF(AND(ISNUMBER(E5),ISNUMBER(E6),ISNUMBER(E7),ISNUMBER(E8)),MAX(H25,H31:H44),"")</f>
        <v/>
      </c>
    </row>
    <row r="9" spans="2:10" x14ac:dyDescent="0.3">
      <c r="B9" s="27" t="s">
        <v>10</v>
      </c>
      <c r="C9" s="27"/>
      <c r="D9" s="27"/>
      <c r="E9" s="18"/>
      <c r="F9" s="14"/>
      <c r="G9" s="27" t="s">
        <v>11</v>
      </c>
      <c r="H9" s="27"/>
      <c r="I9" s="27"/>
      <c r="J9" s="16" t="str">
        <f>IF(AND(ISNUMBER(E5),ISNUMBER(E6),ISNUMBER(E7),ISNUMBER(E8)),J8+E5,"")</f>
        <v/>
      </c>
    </row>
    <row r="10" spans="2:10" x14ac:dyDescent="0.3">
      <c r="B10" s="14"/>
      <c r="C10" s="14"/>
      <c r="D10" s="14"/>
      <c r="E10" s="14"/>
      <c r="F10" s="14"/>
      <c r="G10" s="14"/>
      <c r="H10" s="14"/>
      <c r="I10" s="14"/>
      <c r="J10" s="14"/>
    </row>
    <row r="11" spans="2:10" ht="19.5" customHeight="1" thickBot="1" x14ac:dyDescent="0.35">
      <c r="B11" s="25" t="s">
        <v>12</v>
      </c>
      <c r="C11" s="25"/>
      <c r="D11" s="25"/>
      <c r="E11" s="25"/>
      <c r="F11" s="25"/>
      <c r="G11" s="25"/>
      <c r="H11" s="25"/>
      <c r="I11" s="25"/>
      <c r="J11" s="25"/>
    </row>
    <row r="12" spans="2:10" x14ac:dyDescent="0.3">
      <c r="B12" s="4"/>
      <c r="C12" s="4"/>
      <c r="D12" s="4"/>
      <c r="E12" s="4"/>
      <c r="F12" s="4"/>
      <c r="G12" s="4"/>
      <c r="H12" s="4"/>
      <c r="I12" s="4"/>
      <c r="J12" s="4"/>
    </row>
    <row r="13" spans="2:10" ht="27.6" x14ac:dyDescent="0.3">
      <c r="B13" s="23" t="s">
        <v>13</v>
      </c>
      <c r="C13" s="23" t="s">
        <v>14</v>
      </c>
      <c r="D13" s="23" t="s">
        <v>15</v>
      </c>
      <c r="E13" s="23" t="s">
        <v>16</v>
      </c>
      <c r="F13" s="23" t="s">
        <v>13</v>
      </c>
      <c r="G13" s="23" t="s">
        <v>14</v>
      </c>
      <c r="H13" s="23" t="s">
        <v>15</v>
      </c>
      <c r="I13" s="23" t="s">
        <v>16</v>
      </c>
      <c r="J13" s="23" t="s">
        <v>13</v>
      </c>
    </row>
    <row r="14" spans="2:10" x14ac:dyDescent="0.3">
      <c r="B14" s="5"/>
      <c r="C14" s="6"/>
      <c r="D14" s="6"/>
      <c r="E14" s="6"/>
      <c r="F14" s="5"/>
      <c r="G14" s="6"/>
      <c r="H14" s="6"/>
      <c r="I14" s="6"/>
      <c r="J14" s="5"/>
    </row>
    <row r="15" spans="2:10" x14ac:dyDescent="0.3">
      <c r="B15" s="5"/>
      <c r="C15" s="6"/>
      <c r="D15" s="6"/>
      <c r="E15" s="6"/>
      <c r="F15" s="5"/>
      <c r="G15" s="6"/>
      <c r="H15" s="6"/>
      <c r="I15" s="6"/>
      <c r="J15" s="5"/>
    </row>
    <row r="16" spans="2:10" x14ac:dyDescent="0.3">
      <c r="B16" s="5"/>
      <c r="C16" s="6"/>
      <c r="D16" s="6"/>
      <c r="E16" s="6"/>
      <c r="F16" s="5"/>
      <c r="G16" s="6"/>
      <c r="H16" s="6"/>
      <c r="I16" s="6"/>
      <c r="J16" s="5"/>
    </row>
    <row r="17" spans="2:10" x14ac:dyDescent="0.3">
      <c r="B17" s="5"/>
      <c r="C17" s="6"/>
      <c r="D17" s="6"/>
      <c r="E17" s="6"/>
      <c r="F17" s="6"/>
      <c r="G17" s="6"/>
      <c r="H17" s="6"/>
      <c r="I17" s="6"/>
      <c r="J17" s="7"/>
    </row>
    <row r="18" spans="2:10" x14ac:dyDescent="0.3">
      <c r="B18" s="5"/>
      <c r="C18" s="6"/>
      <c r="D18" s="6"/>
      <c r="E18" s="6"/>
      <c r="F18" s="6"/>
      <c r="G18" s="6"/>
      <c r="H18" s="6"/>
      <c r="I18" s="6"/>
      <c r="J18" s="7"/>
    </row>
    <row r="19" spans="2:10" x14ac:dyDescent="0.3">
      <c r="B19" s="5"/>
      <c r="C19" s="6"/>
      <c r="D19" s="6"/>
      <c r="E19" s="6"/>
      <c r="F19" s="6"/>
      <c r="G19" s="6"/>
      <c r="H19" s="6"/>
      <c r="I19" s="6"/>
      <c r="J19" s="7"/>
    </row>
    <row r="20" spans="2:10" x14ac:dyDescent="0.3">
      <c r="B20" s="5"/>
      <c r="C20" s="6"/>
      <c r="D20" s="6"/>
      <c r="E20" s="6"/>
      <c r="F20" s="6"/>
      <c r="G20" s="6"/>
      <c r="H20" s="6"/>
      <c r="I20" s="6"/>
      <c r="J20" s="7"/>
    </row>
    <row r="21" spans="2:10" x14ac:dyDescent="0.3">
      <c r="B21" s="5"/>
      <c r="C21" s="6"/>
      <c r="D21" s="6"/>
      <c r="E21" s="6"/>
      <c r="F21" s="6"/>
      <c r="G21" s="6"/>
      <c r="H21" s="6"/>
      <c r="I21" s="6"/>
      <c r="J21" s="7"/>
    </row>
    <row r="22" spans="2:10" x14ac:dyDescent="0.3">
      <c r="B22" s="5"/>
      <c r="C22" s="6"/>
      <c r="D22" s="6"/>
      <c r="E22" s="6"/>
      <c r="F22" s="6"/>
      <c r="G22" s="6"/>
      <c r="H22" s="6"/>
      <c r="I22" s="6"/>
      <c r="J22" s="7"/>
    </row>
    <row r="23" spans="2:10" x14ac:dyDescent="0.3">
      <c r="B23" s="8"/>
      <c r="C23" s="6"/>
      <c r="D23" s="6"/>
      <c r="E23" s="6"/>
      <c r="F23" s="6"/>
      <c r="G23" s="6"/>
      <c r="H23" s="6"/>
      <c r="I23" s="6"/>
      <c r="J23" s="7"/>
    </row>
    <row r="24" spans="2:10" x14ac:dyDescent="0.3">
      <c r="B24" s="5"/>
      <c r="C24" s="6"/>
      <c r="D24" s="6"/>
      <c r="E24" s="6"/>
      <c r="F24" s="6"/>
      <c r="G24" s="6"/>
      <c r="H24" s="6"/>
      <c r="I24" s="6"/>
      <c r="J24" s="7"/>
    </row>
    <row r="25" spans="2:10" x14ac:dyDescent="0.3">
      <c r="B25" s="5"/>
      <c r="C25" s="6"/>
      <c r="D25" s="6"/>
      <c r="E25" s="6"/>
      <c r="F25" s="6"/>
      <c r="G25" s="6"/>
      <c r="H25" s="6"/>
      <c r="I25" s="6"/>
      <c r="J25" s="7"/>
    </row>
    <row r="26" spans="2:10" x14ac:dyDescent="0.3">
      <c r="B26" s="5"/>
      <c r="C26" s="5"/>
      <c r="D26" s="5"/>
      <c r="E26" s="5"/>
      <c r="F26" s="5"/>
      <c r="G26" s="5"/>
      <c r="H26" s="5"/>
      <c r="I26" s="5"/>
      <c r="J26" s="5"/>
    </row>
    <row r="27" spans="2:10" x14ac:dyDescent="0.3">
      <c r="B27" s="14"/>
      <c r="C27" s="14"/>
      <c r="D27" s="14"/>
      <c r="E27" s="14"/>
      <c r="F27" s="14"/>
      <c r="G27" s="14"/>
      <c r="H27" s="14"/>
      <c r="I27" s="14"/>
      <c r="J27" s="14"/>
    </row>
    <row r="28" spans="2:10" ht="19.5" customHeight="1" thickBot="1" x14ac:dyDescent="0.35">
      <c r="B28" s="9" t="s">
        <v>20</v>
      </c>
      <c r="C28" s="9"/>
      <c r="D28" s="9"/>
      <c r="E28" s="9"/>
      <c r="F28" s="9"/>
      <c r="G28" s="9"/>
      <c r="H28" s="9"/>
      <c r="I28" s="9"/>
      <c r="J28" s="10"/>
    </row>
    <row r="29" spans="2:10" ht="10.5" customHeight="1" x14ac:dyDescent="0.3">
      <c r="B29" s="11"/>
      <c r="C29" s="11"/>
      <c r="D29" s="11"/>
      <c r="E29" s="11"/>
      <c r="F29" s="11"/>
      <c r="G29" s="11"/>
      <c r="H29" s="11"/>
      <c r="I29" s="11"/>
      <c r="J29" s="14"/>
    </row>
    <row r="30" spans="2:10" ht="36" customHeight="1" x14ac:dyDescent="0.3">
      <c r="B30" s="23" t="s">
        <v>13</v>
      </c>
      <c r="C30" s="23" t="s">
        <v>15</v>
      </c>
      <c r="D30" s="23" t="s">
        <v>21</v>
      </c>
      <c r="E30" s="23" t="s">
        <v>22</v>
      </c>
      <c r="F30" s="23" t="s">
        <v>23</v>
      </c>
      <c r="G30" s="24" t="s">
        <v>17</v>
      </c>
      <c r="H30" s="23" t="s">
        <v>18</v>
      </c>
      <c r="I30" s="23" t="s">
        <v>19</v>
      </c>
      <c r="J30" s="24" t="s">
        <v>24</v>
      </c>
    </row>
    <row r="31" spans="2:10" x14ac:dyDescent="0.3">
      <c r="B31" s="8" t="str">
        <f>IF(NOT(ISNUMBER(E8)),"",IF(B14="Jan",1+E8,MAX(#REF!)))</f>
        <v/>
      </c>
      <c r="C31" s="12" t="str">
        <f>IF(ISTEXT(B31),"",INDEX(I14:I25,13-F181,1))</f>
        <v/>
      </c>
      <c r="D31" s="12" t="str">
        <f>IF(ISTEXT(B31),"",J$5*12)</f>
        <v/>
      </c>
      <c r="E31" s="12" t="str">
        <f>IF(ISTEXT(B31),"",C31-I31)</f>
        <v/>
      </c>
      <c r="F31" s="12" t="str">
        <f>IF(ISTEXT(B31),"",D31-E31)</f>
        <v/>
      </c>
      <c r="G31" s="12" t="str">
        <f>IF(ISTEXT(B31),"",E5-I31)</f>
        <v/>
      </c>
      <c r="H31" s="12" t="str">
        <f>IF(ISTEXT(B31),"",IF(H201&lt;12,(24-H201)*J6-G31,24*J6-G31))</f>
        <v/>
      </c>
      <c r="I31" s="12" t="str">
        <f t="shared" ref="I31:I43" si="0">IF(ISTEXT(B31),"",IF(B31=H$199,0,IF(ISTEXT(B31),"",PV(E$5/12,E194,-J$5))))</f>
        <v/>
      </c>
      <c r="J31" s="13"/>
    </row>
    <row r="32" spans="2:10" x14ac:dyDescent="0.3">
      <c r="B32" s="8" t="str">
        <f>IF(ISTEXT(B31),"",IF(MAX(B$30:B31)=H$199,"",B31+1))</f>
        <v/>
      </c>
      <c r="C32" s="12" t="str">
        <f>IF(ISTEXT(B32),"",I31)</f>
        <v/>
      </c>
      <c r="D32" s="12" t="str">
        <f t="shared" ref="D32:D43" si="1">IF(ISTEXT(B32),"",J$5*MIN(12,E194))</f>
        <v/>
      </c>
      <c r="E32" s="12" t="str">
        <f>IF(ISTEXT(B32),"",C32-I32)</f>
        <v/>
      </c>
      <c r="F32" s="12" t="str">
        <f>IF(ISTEXT(B32),"",D32-E32)</f>
        <v/>
      </c>
      <c r="G32" s="12" t="str">
        <f t="shared" ref="G32:H43" si="2">IF(ISTEXT(B32),"",G31+E32)</f>
        <v/>
      </c>
      <c r="H32" s="12" t="str">
        <f t="shared" si="2"/>
        <v/>
      </c>
      <c r="I32" s="12" t="str">
        <f t="shared" si="0"/>
        <v/>
      </c>
      <c r="J32" s="13"/>
    </row>
    <row r="33" spans="2:10" x14ac:dyDescent="0.3">
      <c r="B33" s="8" t="str">
        <f>IF(ISTEXT(B32),"",IF(MAX(B$30:B32)=H$199,"",B32+1))</f>
        <v/>
      </c>
      <c r="C33" s="12" t="str">
        <f t="shared" ref="C33:C43" si="3">IF(ISTEXT(B33),"",I32)</f>
        <v/>
      </c>
      <c r="D33" s="12" t="str">
        <f t="shared" si="1"/>
        <v/>
      </c>
      <c r="E33" s="12" t="str">
        <f t="shared" ref="E33:E44" si="4">IF(ISTEXT(B33),"",C33-I33)</f>
        <v/>
      </c>
      <c r="F33" s="12" t="str">
        <f t="shared" ref="F33:F44" si="5">IF(ISTEXT(B33),"",D33-E33)</f>
        <v/>
      </c>
      <c r="G33" s="12" t="str">
        <f t="shared" si="2"/>
        <v/>
      </c>
      <c r="H33" s="12" t="str">
        <f t="shared" si="2"/>
        <v/>
      </c>
      <c r="I33" s="12" t="str">
        <f t="shared" si="0"/>
        <v/>
      </c>
      <c r="J33" s="13"/>
    </row>
    <row r="34" spans="2:10" x14ac:dyDescent="0.3">
      <c r="B34" s="8" t="str">
        <f>IF(ISTEXT(B33),"",IF(MAX(B$30:B33)=H$199,"",B33+1))</f>
        <v/>
      </c>
      <c r="C34" s="12" t="str">
        <f t="shared" si="3"/>
        <v/>
      </c>
      <c r="D34" s="12" t="str">
        <f t="shared" si="1"/>
        <v/>
      </c>
      <c r="E34" s="12" t="str">
        <f t="shared" si="4"/>
        <v/>
      </c>
      <c r="F34" s="12" t="str">
        <f t="shared" si="5"/>
        <v/>
      </c>
      <c r="G34" s="12" t="str">
        <f t="shared" si="2"/>
        <v/>
      </c>
      <c r="H34" s="12" t="str">
        <f t="shared" si="2"/>
        <v/>
      </c>
      <c r="I34" s="12" t="str">
        <f t="shared" si="0"/>
        <v/>
      </c>
      <c r="J34" s="13"/>
    </row>
    <row r="35" spans="2:10" x14ac:dyDescent="0.3">
      <c r="B35" s="8" t="str">
        <f>IF(ISTEXT(B34),"",IF(MAX(B$30:B34)=H$199,"",B34+1))</f>
        <v/>
      </c>
      <c r="C35" s="12" t="str">
        <f t="shared" si="3"/>
        <v/>
      </c>
      <c r="D35" s="12" t="str">
        <f t="shared" si="1"/>
        <v/>
      </c>
      <c r="E35" s="12" t="str">
        <f t="shared" si="4"/>
        <v/>
      </c>
      <c r="F35" s="12" t="str">
        <f t="shared" si="5"/>
        <v/>
      </c>
      <c r="G35" s="12" t="str">
        <f t="shared" si="2"/>
        <v/>
      </c>
      <c r="H35" s="12" t="str">
        <f t="shared" si="2"/>
        <v/>
      </c>
      <c r="I35" s="12" t="str">
        <f t="shared" si="0"/>
        <v/>
      </c>
      <c r="J35" s="13"/>
    </row>
    <row r="36" spans="2:10" x14ac:dyDescent="0.3">
      <c r="B36" s="8" t="str">
        <f>IF(ISTEXT(B35),"",IF(MAX(B$30:B35)=H$199,"",B35+1))</f>
        <v/>
      </c>
      <c r="C36" s="12" t="str">
        <f t="shared" si="3"/>
        <v/>
      </c>
      <c r="D36" s="12" t="str">
        <f t="shared" si="1"/>
        <v/>
      </c>
      <c r="E36" s="12" t="str">
        <f t="shared" si="4"/>
        <v/>
      </c>
      <c r="F36" s="12" t="str">
        <f t="shared" si="5"/>
        <v/>
      </c>
      <c r="G36" s="12" t="str">
        <f t="shared" si="2"/>
        <v/>
      </c>
      <c r="H36" s="12" t="str">
        <f t="shared" si="2"/>
        <v/>
      </c>
      <c r="I36" s="12" t="str">
        <f t="shared" si="0"/>
        <v/>
      </c>
      <c r="J36" s="13"/>
    </row>
    <row r="37" spans="2:10" x14ac:dyDescent="0.3">
      <c r="B37" s="8" t="str">
        <f>IF(ISTEXT(B36),"",IF(MAX(B$30:B36)=H$199,"",B36+1))</f>
        <v/>
      </c>
      <c r="C37" s="12" t="str">
        <f t="shared" si="3"/>
        <v/>
      </c>
      <c r="D37" s="12" t="str">
        <f t="shared" si="1"/>
        <v/>
      </c>
      <c r="E37" s="12" t="str">
        <f t="shared" si="4"/>
        <v/>
      </c>
      <c r="F37" s="12" t="str">
        <f t="shared" si="5"/>
        <v/>
      </c>
      <c r="G37" s="12" t="str">
        <f t="shared" si="2"/>
        <v/>
      </c>
      <c r="H37" s="12" t="str">
        <f t="shared" si="2"/>
        <v/>
      </c>
      <c r="I37" s="12" t="str">
        <f t="shared" si="0"/>
        <v/>
      </c>
      <c r="J37" s="13"/>
    </row>
    <row r="38" spans="2:10" x14ac:dyDescent="0.3">
      <c r="B38" s="8" t="str">
        <f>IF(ISTEXT(B37),"",IF(MAX(B$30:B37)=H$199,"",B37+1))</f>
        <v/>
      </c>
      <c r="C38" s="12" t="str">
        <f t="shared" si="3"/>
        <v/>
      </c>
      <c r="D38" s="12" t="str">
        <f t="shared" si="1"/>
        <v/>
      </c>
      <c r="E38" s="12" t="str">
        <f t="shared" si="4"/>
        <v/>
      </c>
      <c r="F38" s="12" t="str">
        <f t="shared" si="5"/>
        <v/>
      </c>
      <c r="G38" s="12" t="str">
        <f t="shared" si="2"/>
        <v/>
      </c>
      <c r="H38" s="12" t="str">
        <f t="shared" si="2"/>
        <v/>
      </c>
      <c r="I38" s="12" t="str">
        <f t="shared" si="0"/>
        <v/>
      </c>
      <c r="J38" s="13"/>
    </row>
    <row r="39" spans="2:10" x14ac:dyDescent="0.3">
      <c r="B39" s="8" t="str">
        <f>IF(ISTEXT(B38),"",IF(MAX(B$30:B38)=H$199,"",B38+1))</f>
        <v/>
      </c>
      <c r="C39" s="12" t="str">
        <f t="shared" si="3"/>
        <v/>
      </c>
      <c r="D39" s="12" t="str">
        <f t="shared" si="1"/>
        <v/>
      </c>
      <c r="E39" s="12" t="str">
        <f t="shared" si="4"/>
        <v/>
      </c>
      <c r="F39" s="12" t="str">
        <f t="shared" si="5"/>
        <v/>
      </c>
      <c r="G39" s="12" t="str">
        <f t="shared" si="2"/>
        <v/>
      </c>
      <c r="H39" s="12" t="str">
        <f t="shared" si="2"/>
        <v/>
      </c>
      <c r="I39" s="12" t="str">
        <f t="shared" si="0"/>
        <v/>
      </c>
      <c r="J39" s="13"/>
    </row>
    <row r="40" spans="2:10" x14ac:dyDescent="0.3">
      <c r="B40" s="8" t="str">
        <f>IF(ISTEXT(B39),"",IF(MAX(B$30:B39)=H$199,"",B39+1))</f>
        <v/>
      </c>
      <c r="C40" s="12" t="str">
        <f t="shared" si="3"/>
        <v/>
      </c>
      <c r="D40" s="12" t="str">
        <f t="shared" si="1"/>
        <v/>
      </c>
      <c r="E40" s="12" t="str">
        <f t="shared" si="4"/>
        <v/>
      </c>
      <c r="F40" s="12" t="str">
        <f t="shared" si="5"/>
        <v/>
      </c>
      <c r="G40" s="12" t="str">
        <f t="shared" si="2"/>
        <v/>
      </c>
      <c r="H40" s="12" t="str">
        <f t="shared" si="2"/>
        <v/>
      </c>
      <c r="I40" s="12" t="str">
        <f t="shared" si="0"/>
        <v/>
      </c>
      <c r="J40" s="13"/>
    </row>
    <row r="41" spans="2:10" x14ac:dyDescent="0.3">
      <c r="B41" s="8" t="str">
        <f>IF(ISTEXT(B40),"",IF(MAX(B$30:B40)=H$199,"",B40+1))</f>
        <v/>
      </c>
      <c r="C41" s="12" t="str">
        <f t="shared" si="3"/>
        <v/>
      </c>
      <c r="D41" s="12" t="str">
        <f t="shared" si="1"/>
        <v/>
      </c>
      <c r="E41" s="12" t="str">
        <f t="shared" si="4"/>
        <v/>
      </c>
      <c r="F41" s="12" t="str">
        <f t="shared" si="5"/>
        <v/>
      </c>
      <c r="G41" s="12" t="str">
        <f t="shared" si="2"/>
        <v/>
      </c>
      <c r="H41" s="12" t="str">
        <f t="shared" si="2"/>
        <v/>
      </c>
      <c r="I41" s="12" t="str">
        <f t="shared" si="0"/>
        <v/>
      </c>
      <c r="J41" s="13"/>
    </row>
    <row r="42" spans="2:10" ht="15" x14ac:dyDescent="0.25">
      <c r="B42" s="8" t="str">
        <f>IF(ISTEXT(B41),"",IF(MAX(B$30:B41)=H$199,"",B41+1))</f>
        <v/>
      </c>
      <c r="C42" s="12" t="str">
        <f t="shared" si="3"/>
        <v/>
      </c>
      <c r="D42" s="12" t="str">
        <f t="shared" si="1"/>
        <v/>
      </c>
      <c r="E42" s="12" t="str">
        <f t="shared" si="4"/>
        <v/>
      </c>
      <c r="F42" s="12" t="str">
        <f t="shared" si="5"/>
        <v/>
      </c>
      <c r="G42" s="12" t="str">
        <f t="shared" si="2"/>
        <v/>
      </c>
      <c r="H42" s="12" t="str">
        <f t="shared" si="2"/>
        <v/>
      </c>
      <c r="I42" s="12" t="str">
        <f t="shared" si="0"/>
        <v/>
      </c>
      <c r="J42" s="13"/>
    </row>
    <row r="43" spans="2:10" ht="15" x14ac:dyDescent="0.25">
      <c r="B43" s="8" t="str">
        <f>IF(ISTEXT(B42),"",IF(MAX(B$30:B42)=H$199,"",B42+1))</f>
        <v/>
      </c>
      <c r="C43" s="12" t="str">
        <f t="shared" si="3"/>
        <v/>
      </c>
      <c r="D43" s="12" t="str">
        <f t="shared" si="1"/>
        <v/>
      </c>
      <c r="E43" s="12" t="str">
        <f t="shared" si="4"/>
        <v/>
      </c>
      <c r="F43" s="12" t="str">
        <f t="shared" si="5"/>
        <v/>
      </c>
      <c r="G43" s="12" t="str">
        <f t="shared" si="2"/>
        <v/>
      </c>
      <c r="H43" s="12" t="str">
        <f t="shared" si="2"/>
        <v/>
      </c>
      <c r="I43" s="12" t="str">
        <f t="shared" si="0"/>
        <v/>
      </c>
      <c r="J43" s="13"/>
    </row>
    <row r="44" spans="2:10" ht="15" x14ac:dyDescent="0.25">
      <c r="B44" s="20" t="str">
        <f>IF(ISTEXT(#REF!),"",IF(MAX(B$30:B43)=H$199,"",#REF!+1))</f>
        <v/>
      </c>
      <c r="C44" s="21" t="str">
        <f>IF(ISTEXT(B44),"",#REF!)</f>
        <v/>
      </c>
      <c r="D44" s="21" t="str">
        <f>IF(ISTEXT(B44),"",J$5*MIN(12,E207))</f>
        <v/>
      </c>
      <c r="E44" s="21" t="str">
        <f t="shared" si="4"/>
        <v/>
      </c>
      <c r="F44" s="21" t="str">
        <f t="shared" si="5"/>
        <v/>
      </c>
      <c r="G44" s="21" t="str">
        <f>IF(ISTEXT(B44),"",#REF!+E44)</f>
        <v/>
      </c>
      <c r="H44" s="21" t="str">
        <f>IF(ISTEXT(C44),"",#REF!+F44)</f>
        <v/>
      </c>
      <c r="I44" s="21" t="str">
        <f>IF(ISTEXT(B44),"",IF(B44=H$199,0,IF(ISTEXT(B44),"",PV(E$5/12,E208,-J$5))))</f>
        <v/>
      </c>
      <c r="J44" s="22"/>
    </row>
  </sheetData>
  <mergeCells count="14">
    <mergeCell ref="B11:J11"/>
    <mergeCell ref="B2:J2"/>
    <mergeCell ref="B7:D7"/>
    <mergeCell ref="G7:I7"/>
    <mergeCell ref="B8:D8"/>
    <mergeCell ref="G8:I8"/>
    <mergeCell ref="B9:D9"/>
    <mergeCell ref="G9:I9"/>
    <mergeCell ref="B4:E4"/>
    <mergeCell ref="G4:J4"/>
    <mergeCell ref="B5:D5"/>
    <mergeCell ref="G5:I5"/>
    <mergeCell ref="B6:D6"/>
    <mergeCell ref="G6:I6"/>
  </mergeCells>
  <pageMargins left="0.7" right="0.7" top="0.75" bottom="0.75" header="0.3" footer="0.3"/>
  <pageSetup orientation="portrait" r:id="rId1"/>
  <ignoredErrors>
    <ignoredError sqref="B44:C44 G44:H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Muhammad Khalid Farooq</cp:lastModifiedBy>
  <cp:lastPrinted>2023-01-23T11:25:39Z</cp:lastPrinted>
  <dcterms:created xsi:type="dcterms:W3CDTF">2023-01-16T16:31:05Z</dcterms:created>
  <dcterms:modified xsi:type="dcterms:W3CDTF">2023-01-23T11:26:13Z</dcterms:modified>
</cp:coreProperties>
</file>