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filterPrivacy="1" codeName="ThisWorkbook"/>
  <xr:revisionPtr revIDLastSave="0" documentId="13_ncr:1_{5F6E48BC-92A7-433A-80AF-2A09D156668A}" xr6:coauthVersionLast="47" xr6:coauthVersionMax="47" xr10:uidLastSave="{00000000-0000-0000-0000-000000000000}"/>
  <bookViews>
    <workbookView xWindow="-108" yWindow="-108" windowWidth="23256" windowHeight="12456" xr2:uid="{00000000-000D-0000-FFFF-FFFF00000000}"/>
  </bookViews>
  <sheets>
    <sheet name="Loan Schedule" sheetId="3" r:id="rId1"/>
  </sheets>
  <definedNames>
    <definedName name="ActualNumberOfPayments" localSheetId="0">IFERROR(IF('Loan Schedule'!LoanIsGood,IF('Loan Schedule'!PaymentsPerYear=1,1,MATCH(0.01,'Loan Schedule'!End_Bal,-1)+1)),"")</definedName>
    <definedName name="ActualNumberOfPayments">IFERROR(IF(LoanIsGood,IF(PaymentsPerYear=1,1,MATCH(0.01,End_Bal,-1)+1)),"")</definedName>
    <definedName name="ColumnTitle1" localSheetId="0">PaymentSchedule3[[#Headers],[Payment Number]]</definedName>
    <definedName name="ColumnTitle1">#REF!</definedName>
    <definedName name="End_Bal" localSheetId="0">PaymentSchedule3[Ending
Balance]</definedName>
    <definedName name="End_Bal">#REF!</definedName>
    <definedName name="ExtraPayments" localSheetId="0">'Loan Schedule'!$E$11</definedName>
    <definedName name="ExtraPayments">#REF!</definedName>
    <definedName name="InterestRate" localSheetId="0">'Loan Schedule'!$E$6</definedName>
    <definedName name="InterestRate">#REF!</definedName>
    <definedName name="LastCol" localSheetId="0">MATCH(REPT("z",255),'Loan Schedule'!$13:$13)</definedName>
    <definedName name="LastCol">MATCH(REPT("z",255),#REF!)</definedName>
    <definedName name="LastRow" localSheetId="0">MATCH(9.99E+307,'Loan Schedule'!$B:$B)</definedName>
    <definedName name="LastRow">MATCH(9.99E+307,#REF!)</definedName>
    <definedName name="LenderName" localSheetId="0">'Loan Schedule'!$H$11:$I$11</definedName>
    <definedName name="LenderName">#REF!</definedName>
    <definedName name="LoanAmount" localSheetId="0">'Loan Schedule'!$E$5</definedName>
    <definedName name="LoanAmount">#REF!</definedName>
    <definedName name="LoanIsGood" localSheetId="0">('Loan Schedule'!$E$5*'Loan Schedule'!$E$6*'Loan Schedule'!$E$7*'Loan Schedule'!$E$9)&gt;0</definedName>
    <definedName name="LoanIsGood">(#REF!*#REF!*#REF!*#REF!)&gt;0</definedName>
    <definedName name="LoanPeriod" localSheetId="0">'Loan Schedule'!$E$7</definedName>
    <definedName name="LoanPeriod">#REF!</definedName>
    <definedName name="LoanStartDate" localSheetId="0">'Loan Schedule'!$E$9</definedName>
    <definedName name="LoanStartDate">#REF!</definedName>
    <definedName name="PaymentsPerYear" localSheetId="0">'Loan Schedule'!$E$8</definedName>
    <definedName name="PaymentsPerYear">#REF!</definedName>
    <definedName name="_xlnm.Print_Titles" localSheetId="0">'Loan Schedule'!$13:$13</definedName>
    <definedName name="PrintArea_SET" localSheetId="0">OFFSET('Loan Schedule'!#REF!,,,'Loan Schedule'!LastRow,'Loan Schedule'!LastCol)</definedName>
    <definedName name="PrintArea_SET">OFFSET(#REF!,,,LastRow,LastCol)</definedName>
    <definedName name="RowTitleRegion1..E9" localSheetId="0">'Loan Schedule'!$B$5:$D$5</definedName>
    <definedName name="RowTitleRegion1..E9">#REF!</definedName>
    <definedName name="RowTitleRegion2..I7" localSheetId="0">'Loan Schedule'!$G$5:$H$5</definedName>
    <definedName name="RowTitleRegion2..I7">#REF!</definedName>
    <definedName name="RowTitleRegion3..E9" localSheetId="0">'Loan Schedule'!$B$11</definedName>
    <definedName name="RowTitleRegion3..E9">#REF!</definedName>
    <definedName name="RowTitleRegion4..H9" localSheetId="0">'Loan Schedule'!$G$11</definedName>
    <definedName name="RowTitleRegion4..H9">#REF!</definedName>
    <definedName name="ScheduledNumberOfPayments" localSheetId="0">'Loan Schedule'!$I$6</definedName>
    <definedName name="ScheduledNumberOfPayments">#REF!</definedName>
    <definedName name="ScheduledPayment" localSheetId="0">'Loan Schedule'!$I$5</definedName>
    <definedName name="ScheduledPayment">#REF!</definedName>
    <definedName name="TotalEarlyPayments" localSheetId="0">SUM(PaymentSchedule3[Extra
Payment])</definedName>
    <definedName name="TotalEarlyPayments">SUM(#REF!)</definedName>
    <definedName name="TotalInterest" localSheetId="0">SUM(PaymentSchedule3[Interest])</definedName>
    <definedName name="TotalInterest">SUM(#REF!)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9" i="3" l="1"/>
  <c r="I6" i="3" l="1"/>
  <c r="I5" i="3" s="1"/>
  <c r="B19" i="3" l="1"/>
  <c r="C19" i="3" s="1"/>
  <c r="B21" i="3"/>
  <c r="C21" i="3" s="1"/>
  <c r="B14" i="3"/>
  <c r="D14" i="3" s="1"/>
  <c r="I14" i="3" s="1"/>
  <c r="B15" i="3"/>
  <c r="C15" i="3" s="1"/>
  <c r="B17" i="3"/>
  <c r="B18" i="3"/>
  <c r="B20" i="3"/>
  <c r="B16" i="3"/>
  <c r="B23" i="3"/>
  <c r="B22" i="3"/>
  <c r="E21" i="3" l="1"/>
  <c r="C14" i="3"/>
  <c r="E19" i="3"/>
  <c r="E14" i="3"/>
  <c r="F14" i="3" s="1"/>
  <c r="E15" i="3"/>
  <c r="E22" i="3"/>
  <c r="C22" i="3"/>
  <c r="E16" i="3"/>
  <c r="C16" i="3"/>
  <c r="K14" i="3"/>
  <c r="E23" i="3"/>
  <c r="C23" i="3"/>
  <c r="E18" i="3"/>
  <c r="C18" i="3"/>
  <c r="C20" i="3"/>
  <c r="E20" i="3"/>
  <c r="E17" i="3"/>
  <c r="C17" i="3"/>
  <c r="G14" i="3" l="1"/>
  <c r="H14" i="3" s="1"/>
  <c r="J14" i="3" s="1"/>
  <c r="D15" i="3" l="1"/>
  <c r="I15" i="3" l="1"/>
  <c r="F15" i="3"/>
  <c r="G15" i="3" l="1"/>
  <c r="H15" i="3" s="1"/>
  <c r="J15" i="3" s="1"/>
  <c r="K15" i="3"/>
  <c r="D16" i="3" l="1"/>
  <c r="I16" i="3" l="1"/>
  <c r="F16" i="3"/>
  <c r="G16" i="3" l="1"/>
  <c r="H16" i="3" s="1"/>
  <c r="J16" i="3" s="1"/>
  <c r="K16" i="3"/>
  <c r="D17" i="3" l="1"/>
  <c r="I17" i="3" l="1"/>
  <c r="F17" i="3"/>
  <c r="G17" i="3" l="1"/>
  <c r="H17" i="3" s="1"/>
  <c r="J17" i="3" s="1"/>
  <c r="K17" i="3"/>
  <c r="D18" i="3" l="1"/>
  <c r="F18" i="3" l="1"/>
  <c r="I18" i="3"/>
  <c r="K18" i="3" l="1"/>
  <c r="G18" i="3"/>
  <c r="H18" i="3" s="1"/>
  <c r="J18" i="3" s="1"/>
  <c r="D19" i="3" s="1"/>
  <c r="F19" i="3" l="1"/>
  <c r="G19" i="3" s="1"/>
  <c r="H19" i="3" s="1"/>
  <c r="J19" i="3" s="1"/>
  <c r="D20" i="3" s="1"/>
  <c r="I19" i="3"/>
  <c r="K19" i="3" s="1"/>
  <c r="F20" i="3" l="1"/>
  <c r="G20" i="3" s="1"/>
  <c r="I20" i="3"/>
  <c r="K20" i="3" s="1"/>
  <c r="H20" i="3" l="1"/>
  <c r="J20" i="3" s="1"/>
  <c r="D21" i="3" s="1"/>
  <c r="F21" i="3" s="1"/>
  <c r="G21" i="3" s="1"/>
  <c r="I21" i="3" l="1"/>
  <c r="K21" i="3" s="1"/>
  <c r="H21" i="3" l="1"/>
  <c r="J21" i="3" s="1"/>
  <c r="D22" i="3" s="1"/>
  <c r="F22" i="3" l="1"/>
  <c r="G22" i="3" s="1"/>
  <c r="H22" i="3" s="1"/>
  <c r="J22" i="3" s="1"/>
  <c r="D23" i="3" s="1"/>
  <c r="I22" i="3"/>
  <c r="K22" i="3" s="1"/>
  <c r="I23" i="3" l="1"/>
  <c r="F23" i="3"/>
  <c r="G23" i="3" l="1"/>
  <c r="H23" i="3" s="1"/>
  <c r="J23" i="3" s="1"/>
  <c r="K23" i="3"/>
  <c r="I7" i="3" l="1"/>
  <c r="I8" i="3" l="1"/>
  <c r="I9" i="3"/>
</calcChain>
</file>

<file path=xl/sharedStrings.xml><?xml version="1.0" encoding="utf-8"?>
<sst xmlns="http://schemas.openxmlformats.org/spreadsheetml/2006/main" count="26" uniqueCount="26">
  <si>
    <t>Loan amount</t>
  </si>
  <si>
    <t>Annual interest rate</t>
  </si>
  <si>
    <t>Loan period in years</t>
  </si>
  <si>
    <t>Number of payments per year</t>
  </si>
  <si>
    <t>Start date of loan</t>
  </si>
  <si>
    <t>Scheduled payment</t>
  </si>
  <si>
    <t>Scheduled number of payments</t>
  </si>
  <si>
    <t>Actual number of payments</t>
  </si>
  <si>
    <t>Total early payments</t>
  </si>
  <si>
    <t>Total interest</t>
  </si>
  <si>
    <t>Loan Amortization Schedule</t>
  </si>
  <si>
    <t>Loan Summary</t>
  </si>
  <si>
    <t>Payment Number</t>
  </si>
  <si>
    <t>Payment
Date</t>
  </si>
  <si>
    <t>Beginning
Balance</t>
  </si>
  <si>
    <t>Extra
Payment</t>
  </si>
  <si>
    <t>Total
Payment</t>
  </si>
  <si>
    <t>Principal</t>
  </si>
  <si>
    <t>Interest</t>
  </si>
  <si>
    <t>Ending
Balance</t>
  </si>
  <si>
    <t>Cumulative
Interest</t>
  </si>
  <si>
    <t>Enter Values</t>
  </si>
  <si>
    <t>Optional extra payments</t>
  </si>
  <si>
    <t>Lender name</t>
  </si>
  <si>
    <t>Scheduled Payment</t>
  </si>
  <si>
    <t>ABC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</si>
</sst>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quot;#,##0.00"/>
  </numFmts>
  <fonts count="21" x14ac:knownFonts="1">
    <font>
      <sz val="11"/>
      <name val="Calibri"/>
      <family val="2"/>
      <scheme val="minor"/>
    </font>
    <font>
      <b/>
      <sz val="11"/>
      <color theme="3"/>
      <name val="Calibri"/>
      <family val="2"/>
      <scheme val="minor"/>
    </font>
    <font>
      <sz val="11"/>
      <color theme="1" tint="0.24994659260841701"/>
      <name val="Calibri"/>
      <family val="2"/>
      <scheme val="minor"/>
    </font>
    <font>
      <i/>
      <sz val="11"/>
      <color theme="1" tint="0.34998626667073579"/>
      <name val="Calibri"/>
      <family val="2"/>
      <scheme val="minor"/>
    </font>
    <font>
      <sz val="11"/>
      <name val="Calibri"/>
      <family val="2"/>
      <scheme val="minor"/>
    </font>
    <font>
      <b/>
      <sz val="11"/>
      <color theme="0"/>
      <name val="Calibri"/>
      <family val="2"/>
      <scheme val="minor"/>
    </font>
    <font>
      <b/>
      <sz val="16"/>
      <color theme="1" tint="0.24994659260841701"/>
      <name val="Calibri"/>
      <family val="2"/>
    </font>
    <font>
      <sz val="11"/>
      <name val="Calibri"/>
      <family val="2"/>
    </font>
    <font>
      <sz val="11"/>
      <color theme="1" tint="0.24994659260841701"/>
      <name val="Calibri"/>
      <family val="2"/>
    </font>
    <font>
      <b/>
      <sz val="16"/>
      <color rgb="FF0070C0"/>
      <name val="Calibri"/>
      <family val="2"/>
    </font>
    <font>
      <b/>
      <sz val="14"/>
      <color theme="1" tint="0.24994659260841701"/>
      <name val="Calibri"/>
      <family val="2"/>
    </font>
    <font>
      <b/>
      <sz val="12"/>
      <color theme="3"/>
      <name val="Calibri"/>
      <family val="2"/>
    </font>
    <font>
      <i/>
      <sz val="11"/>
      <color theme="1"/>
      <name val="Calibri"/>
      <family val="2"/>
    </font>
    <font>
      <b/>
      <sz val="40"/>
      <color rgb="FF376B36"/>
      <name val="Calibri"/>
      <family val="2"/>
    </font>
    <font>
      <b/>
      <sz val="12"/>
      <color theme="1" tint="0.249977111117893"/>
      <name val="Calibri"/>
      <family val="2"/>
    </font>
    <font>
      <sz val="12"/>
      <name val="Calibri"/>
      <family val="2"/>
      <scheme val="minor"/>
    </font>
    <font>
      <sz val="12"/>
      <color theme="1"/>
      <name val="Calibri"/>
      <family val="2"/>
      <scheme val="minor"/>
    </font>
    <font>
      <i/>
      <sz val="11"/>
      <color theme="1"/>
      <name val="Calibri"/>
      <family val="2"/>
      <scheme val="minor"/>
    </font>
    <font>
      <b/>
      <sz val="20"/>
      <name val="Calibri"/>
      <family val="2"/>
      <scheme val="major"/>
    </font>
    <font>
      <b/>
      <sz val="40"/>
      <name val="Calibri"/>
      <family val="2"/>
      <scheme val="major"/>
    </font>
    <font>
      <b/>
      <sz val="14"/>
      <name val="Calibri"/>
      <family val="2"/>
      <scheme val="minor"/>
    </font>
  </fonts>
  <fills count="9">
    <fill>
      <patternFill patternType="none"/>
    </fill>
    <fill>
      <patternFill patternType="gray125"/>
    </fill>
    <fill>
      <patternFill patternType="solid">
        <fgColor theme="0" tint="-0.14996795556505021"/>
        <bgColor indexed="64"/>
      </patternFill>
    </fill>
    <fill>
      <patternFill patternType="solid">
        <fgColor theme="4" tint="0.79998168889431442"/>
        <bgColor indexed="65"/>
      </patternFill>
    </fill>
    <fill>
      <patternFill patternType="solid">
        <fgColor theme="4" tint="-0.499984740745262"/>
        <bgColor indexed="64"/>
      </patternFill>
    </fill>
    <fill>
      <patternFill patternType="solid">
        <fgColor theme="0"/>
        <bgColor indexed="64"/>
      </patternFill>
    </fill>
    <fill>
      <patternFill patternType="solid">
        <fgColor rgb="FF0070C0"/>
        <bgColor indexed="64"/>
      </patternFill>
    </fill>
    <fill>
      <patternFill patternType="solid">
        <fgColor theme="4" tint="0.39997558519241921"/>
        <bgColor indexed="64"/>
      </patternFill>
    </fill>
    <fill>
      <patternFill patternType="solid">
        <fgColor theme="4" tint="0.79998168889431442"/>
        <bgColor indexed="64"/>
      </patternFill>
    </fill>
  </fills>
  <borders count="17">
    <border>
      <left/>
      <right/>
      <top/>
      <bottom/>
      <diagonal/>
    </border>
    <border>
      <left/>
      <right/>
      <top/>
      <bottom style="thick">
        <color theme="4" tint="-0.499984740745262"/>
      </bottom>
      <diagonal/>
    </border>
    <border>
      <left/>
      <right/>
      <top/>
      <bottom style="medium">
        <color theme="4" tint="-0.499984740745262"/>
      </bottom>
      <diagonal/>
    </border>
    <border>
      <left/>
      <right/>
      <top style="thin">
        <color theme="4" tint="-0.499984740745262"/>
      </top>
      <bottom style="thin">
        <color theme="4" tint="-0.499984740745262"/>
      </bottom>
      <diagonal/>
    </border>
    <border>
      <left/>
      <right/>
      <top style="thin">
        <color theme="1" tint="0.499984740745262"/>
      </top>
      <bottom style="thin">
        <color theme="1" tint="0.499984740745262"/>
      </bottom>
      <diagonal/>
    </border>
    <border>
      <left/>
      <right/>
      <top style="thin">
        <color theme="2" tint="-9.9978637043366805E-2"/>
      </top>
      <bottom style="thin">
        <color theme="2" tint="-9.9978637043366805E-2"/>
      </bottom>
      <diagonal/>
    </border>
    <border>
      <left/>
      <right style="thin">
        <color theme="0"/>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top style="thin">
        <color theme="0" tint="-0.34998626667073579"/>
      </top>
      <bottom style="thin">
        <color theme="0" tint="-0.34998626667073579"/>
      </bottom>
      <diagonal/>
    </border>
  </borders>
  <cellStyleXfs count="16">
    <xf numFmtId="0" fontId="0" fillId="0" borderId="0"/>
    <xf numFmtId="0" fontId="6" fillId="0" borderId="1" applyNumberFormat="0" applyFill="0" applyProtection="0">
      <alignment vertical="center"/>
    </xf>
    <xf numFmtId="0" fontId="10" fillId="0" borderId="2" applyNumberFormat="0" applyFill="0" applyProtection="0">
      <alignment vertical="center"/>
    </xf>
    <xf numFmtId="0" fontId="1" fillId="0" borderId="3" applyNumberFormat="0" applyFill="0" applyProtection="0">
      <alignment vertical="center"/>
    </xf>
    <xf numFmtId="0" fontId="2" fillId="2" borderId="4" applyNumberFormat="0" applyProtection="0">
      <alignment horizontal="right"/>
    </xf>
    <xf numFmtId="0" fontId="3" fillId="0" borderId="4" applyNumberFormat="0" applyProtection="0">
      <alignment vertical="center"/>
    </xf>
    <xf numFmtId="10" fontId="4" fillId="0" borderId="0" applyFont="0" applyFill="0" applyBorder="0" applyAlignment="0" applyProtection="0"/>
    <xf numFmtId="164" fontId="2" fillId="2" borderId="0" applyFont="0" applyFill="0" applyBorder="0" applyAlignment="0" applyProtection="0"/>
    <xf numFmtId="0" fontId="2" fillId="3" borderId="0" applyNumberFormat="0" applyFont="0" applyAlignment="0">
      <alignment horizontal="center" vertical="center" wrapText="1"/>
    </xf>
    <xf numFmtId="0" fontId="5" fillId="4" borderId="0" applyNumberFormat="0" applyBorder="0" applyProtection="0">
      <alignment vertical="center" wrapText="1"/>
    </xf>
    <xf numFmtId="1" fontId="2" fillId="3" borderId="0" applyFont="0" applyFill="0" applyBorder="0" applyAlignment="0"/>
    <xf numFmtId="14" fontId="2" fillId="0" borderId="0" applyFont="0" applyFill="0" applyBorder="0" applyAlignment="0"/>
    <xf numFmtId="164" fontId="2" fillId="2" borderId="0" applyFont="0" applyFill="0" applyBorder="0" applyProtection="0">
      <alignment horizontal="right" indent="2"/>
    </xf>
    <xf numFmtId="0" fontId="9" fillId="6" borderId="0" applyFill="0" applyBorder="0" applyProtection="0">
      <alignment horizontal="left" vertical="center" wrapText="1" indent="1"/>
    </xf>
    <xf numFmtId="0" fontId="11" fillId="0" borderId="5">
      <alignment vertical="center"/>
    </xf>
    <xf numFmtId="0" fontId="14" fillId="5" borderId="0" applyFill="0" applyProtection="0">
      <alignment horizontal="center" vertical="center" wrapText="1"/>
    </xf>
  </cellStyleXfs>
  <cellXfs count="47">
    <xf numFmtId="0" fontId="0" fillId="0" borderId="0" xfId="0"/>
    <xf numFmtId="0" fontId="7" fillId="0" borderId="0" xfId="0" applyFont="1"/>
    <xf numFmtId="0" fontId="13" fillId="0" borderId="0" xfId="13" applyFont="1" applyFill="1" applyBorder="1" applyAlignment="1">
      <alignment vertical="center" wrapText="1"/>
    </xf>
    <xf numFmtId="0" fontId="12" fillId="0" borderId="0" xfId="5" applyFont="1" applyBorder="1">
      <alignment vertical="center"/>
    </xf>
    <xf numFmtId="14" fontId="8" fillId="0" borderId="0" xfId="11" applyFont="1" applyFill="1" applyBorder="1" applyAlignment="1">
      <alignment horizontal="right" indent="1"/>
    </xf>
    <xf numFmtId="0" fontId="15" fillId="0" borderId="0" xfId="0" applyFont="1"/>
    <xf numFmtId="0" fontId="17" fillId="0" borderId="0" xfId="5" applyFont="1" applyBorder="1">
      <alignment vertical="center"/>
    </xf>
    <xf numFmtId="0" fontId="0" fillId="0" borderId="6" xfId="0" applyBorder="1"/>
    <xf numFmtId="0" fontId="0" fillId="0" borderId="0" xfId="0" applyAlignment="1">
      <alignment vertical="center"/>
    </xf>
    <xf numFmtId="14" fontId="15" fillId="0" borderId="7" xfId="11" applyFont="1" applyFill="1" applyBorder="1" applyAlignment="1">
      <alignment horizontal="center" vertical="center"/>
    </xf>
    <xf numFmtId="164" fontId="15" fillId="0" borderId="7" xfId="12" applyFont="1" applyFill="1" applyBorder="1" applyAlignment="1">
      <alignment horizontal="right" vertical="center" indent="2"/>
    </xf>
    <xf numFmtId="164" fontId="15" fillId="0" borderId="7" xfId="12" applyFont="1" applyFill="1" applyBorder="1" applyAlignment="1">
      <alignment horizontal="center" vertical="center"/>
    </xf>
    <xf numFmtId="164" fontId="15" fillId="0" borderId="7" xfId="12" applyFont="1" applyFill="1" applyBorder="1" applyAlignment="1">
      <alignment horizontal="right" vertical="center" indent="3"/>
    </xf>
    <xf numFmtId="164" fontId="15" fillId="0" borderId="12" xfId="12" applyFont="1" applyFill="1" applyBorder="1" applyAlignment="1">
      <alignment horizontal="right" vertical="center" indent="3"/>
    </xf>
    <xf numFmtId="14" fontId="15" fillId="0" borderId="14" xfId="11" applyFont="1" applyFill="1" applyBorder="1" applyAlignment="1">
      <alignment horizontal="center" vertical="center"/>
    </xf>
    <xf numFmtId="164" fontId="15" fillId="0" borderId="14" xfId="12" applyFont="1" applyFill="1" applyBorder="1" applyAlignment="1">
      <alignment horizontal="right" vertical="center" indent="2"/>
    </xf>
    <xf numFmtId="164" fontId="15" fillId="0" borderId="14" xfId="12" applyFont="1" applyFill="1" applyBorder="1" applyAlignment="1">
      <alignment horizontal="center" vertical="center"/>
    </xf>
    <xf numFmtId="164" fontId="15" fillId="0" borderId="14" xfId="12" applyFont="1" applyFill="1" applyBorder="1" applyAlignment="1">
      <alignment horizontal="right" vertical="center" indent="3"/>
    </xf>
    <xf numFmtId="164" fontId="15" fillId="0" borderId="15" xfId="12" applyFont="1" applyFill="1" applyBorder="1" applyAlignment="1">
      <alignment horizontal="right" vertical="center" indent="3"/>
    </xf>
    <xf numFmtId="14" fontId="15" fillId="0" borderId="9" xfId="11" applyFont="1" applyFill="1" applyBorder="1" applyAlignment="1">
      <alignment horizontal="center" vertical="center"/>
    </xf>
    <xf numFmtId="164" fontId="15" fillId="0" borderId="9" xfId="12" applyFont="1" applyFill="1" applyBorder="1" applyAlignment="1">
      <alignment horizontal="right" vertical="center" indent="2"/>
    </xf>
    <xf numFmtId="164" fontId="15" fillId="0" borderId="9" xfId="12" applyFont="1" applyFill="1" applyBorder="1" applyAlignment="1">
      <alignment horizontal="center" vertical="center"/>
    </xf>
    <xf numFmtId="164" fontId="15" fillId="0" borderId="9" xfId="12" applyFont="1" applyFill="1" applyBorder="1" applyAlignment="1">
      <alignment horizontal="right" vertical="center" indent="3"/>
    </xf>
    <xf numFmtId="164" fontId="15" fillId="0" borderId="10" xfId="12" applyFont="1" applyFill="1" applyBorder="1" applyAlignment="1">
      <alignment horizontal="right" vertical="center" indent="3"/>
    </xf>
    <xf numFmtId="164" fontId="15" fillId="0" borderId="7" xfId="7" applyFont="1" applyFill="1" applyBorder="1" applyAlignment="1">
      <alignment horizontal="right" vertical="center" indent="1"/>
    </xf>
    <xf numFmtId="164" fontId="15" fillId="8" borderId="7" xfId="7" applyFont="1" applyFill="1" applyBorder="1" applyAlignment="1">
      <alignment horizontal="right" vertical="center" indent="1"/>
    </xf>
    <xf numFmtId="0" fontId="20" fillId="7" borderId="7" xfId="15" applyFont="1" applyFill="1" applyBorder="1">
      <alignment horizontal="center" vertical="center" wrapText="1"/>
    </xf>
    <xf numFmtId="1" fontId="15" fillId="8" borderId="8" xfId="10" applyFont="1" applyFill="1" applyBorder="1" applyAlignment="1">
      <alignment horizontal="center" vertical="center"/>
    </xf>
    <xf numFmtId="1" fontId="15" fillId="8" borderId="11" xfId="10" applyFont="1" applyFill="1" applyBorder="1" applyAlignment="1">
      <alignment horizontal="center" vertical="center"/>
    </xf>
    <xf numFmtId="1" fontId="15" fillId="8" borderId="13" xfId="10" applyFont="1" applyFill="1" applyBorder="1" applyAlignment="1">
      <alignment horizontal="center" vertical="center"/>
    </xf>
    <xf numFmtId="10" fontId="15" fillId="0" borderId="7" xfId="6" applyFont="1" applyFill="1" applyBorder="1" applyAlignment="1">
      <alignment horizontal="right" vertical="center" indent="1"/>
    </xf>
    <xf numFmtId="1" fontId="15" fillId="0" borderId="7" xfId="10" applyFont="1" applyFill="1" applyBorder="1" applyAlignment="1">
      <alignment horizontal="right" vertical="center" indent="1"/>
    </xf>
    <xf numFmtId="14" fontId="15" fillId="0" borderId="7" xfId="11" applyFont="1" applyFill="1" applyBorder="1" applyAlignment="1">
      <alignment horizontal="right" vertical="center" indent="1"/>
    </xf>
    <xf numFmtId="0" fontId="19" fillId="0" borderId="0" xfId="13" applyFont="1" applyFill="1" applyBorder="1" applyAlignment="1">
      <alignment horizontal="left" vertical="center" wrapText="1"/>
    </xf>
    <xf numFmtId="0" fontId="16" fillId="8" borderId="7" xfId="5" applyFont="1" applyFill="1" applyBorder="1" applyAlignment="1">
      <alignment horizontal="left" vertical="center" indent="1"/>
    </xf>
    <xf numFmtId="164" fontId="15" fillId="0" borderId="12" xfId="8" applyNumberFormat="1" applyFont="1" applyFill="1" applyBorder="1" applyAlignment="1">
      <alignment horizontal="right" vertical="center" indent="1"/>
    </xf>
    <xf numFmtId="164" fontId="15" fillId="0" borderId="16" xfId="8" applyNumberFormat="1" applyFont="1" applyFill="1" applyBorder="1" applyAlignment="1">
      <alignment horizontal="right" vertical="center" indent="1"/>
    </xf>
    <xf numFmtId="164" fontId="15" fillId="0" borderId="11" xfId="8" applyNumberFormat="1" applyFont="1" applyFill="1" applyBorder="1" applyAlignment="1">
      <alignment horizontal="right" vertical="center" indent="1"/>
    </xf>
    <xf numFmtId="1" fontId="15" fillId="0" borderId="12" xfId="10" applyFont="1" applyFill="1" applyBorder="1" applyAlignment="1">
      <alignment horizontal="right" vertical="center" indent="1"/>
    </xf>
    <xf numFmtId="1" fontId="15" fillId="0" borderId="16" xfId="10" applyFont="1" applyFill="1" applyBorder="1" applyAlignment="1">
      <alignment horizontal="right" vertical="center" indent="1"/>
    </xf>
    <xf numFmtId="1" fontId="15" fillId="0" borderId="11" xfId="10" applyFont="1" applyFill="1" applyBorder="1" applyAlignment="1">
      <alignment horizontal="right" vertical="center" indent="1"/>
    </xf>
    <xf numFmtId="0" fontId="18" fillId="7" borderId="7" xfId="2" applyFont="1" applyFill="1" applyBorder="1" applyAlignment="1">
      <alignment horizontal="left" vertical="center"/>
    </xf>
    <xf numFmtId="0" fontId="20" fillId="7" borderId="7" xfId="5" applyFont="1" applyFill="1" applyBorder="1" applyAlignment="1">
      <alignment horizontal="left" vertical="center" indent="1"/>
    </xf>
    <xf numFmtId="164" fontId="2" fillId="0" borderId="0" xfId="8" applyNumberFormat="1" applyFont="1" applyFill="1" applyAlignment="1">
      <alignment horizontal="right" indent="1"/>
    </xf>
    <xf numFmtId="0" fontId="20" fillId="7" borderId="7" xfId="3" applyFont="1" applyFill="1" applyBorder="1" applyAlignment="1">
      <alignment horizontal="left" vertical="top" indent="1"/>
    </xf>
    <xf numFmtId="0" fontId="16" fillId="8" borderId="7" xfId="3" applyFont="1" applyFill="1" applyBorder="1" applyAlignment="1">
      <alignment horizontal="right" vertical="center" indent="1"/>
    </xf>
    <xf numFmtId="0" fontId="16" fillId="8" borderId="7" xfId="5" applyFont="1" applyFill="1" applyBorder="1" applyAlignment="1">
      <alignment horizontal="left" vertical="center"/>
    </xf>
  </cellXfs>
  <cellStyles count="16">
    <cellStyle name="Amount" xfId="7" xr:uid="{00000000-0005-0000-0000-000000000000}"/>
    <cellStyle name="Date" xfId="11" xr:uid="{00000000-0005-0000-0000-000001000000}"/>
    <cellStyle name="Explanatory Text" xfId="5" builtinId="53" customBuiltin="1"/>
    <cellStyle name="Heading 1" xfId="1" builtinId="16" customBuiltin="1"/>
    <cellStyle name="Heading 2" xfId="2" builtinId="17" customBuiltin="1"/>
    <cellStyle name="Heading 3" xfId="3" builtinId="18" customBuiltin="1"/>
    <cellStyle name="Heading 4" xfId="9" builtinId="19" customBuiltin="1"/>
    <cellStyle name="Heading 4 Right aligned" xfId="13" xr:uid="{00000000-0005-0000-0000-000007000000}"/>
    <cellStyle name="Input" xfId="4" builtinId="20" customBuiltin="1"/>
    <cellStyle name="Loan Summary" xfId="8" xr:uid="{00000000-0005-0000-0000-000009000000}"/>
    <cellStyle name="Normal" xfId="0" builtinId="0" customBuiltin="1"/>
    <cellStyle name="Number" xfId="10" xr:uid="{00000000-0005-0000-0000-00000B000000}"/>
    <cellStyle name="Percent" xfId="6" builtinId="5" customBuiltin="1"/>
    <cellStyle name="Style 6" xfId="15" xr:uid="{B951F589-AD34-4A5A-AD93-BD9EF15BF323}"/>
    <cellStyle name="SubHead_4" xfId="14" xr:uid="{C3E1C124-5275-4C88-AFC2-C1F30B3DD92B}"/>
    <cellStyle name="Table Amount" xfId="12" xr:uid="{00000000-0005-0000-0000-00000D000000}"/>
  </cellStyles>
  <dxfs count="19">
    <dxf>
      <font>
        <strike val="0"/>
        <outline val="0"/>
        <shadow val="0"/>
        <u val="none"/>
        <vertAlign val="baseline"/>
        <name val="Calibri"/>
        <family val="2"/>
        <scheme val="minor"/>
      </font>
      <fill>
        <patternFill patternType="none">
          <fgColor indexed="64"/>
          <bgColor auto="1"/>
        </patternFill>
      </fill>
      <border diagonalUp="0" diagonalDown="0" outline="0">
        <left style="thin">
          <color theme="0" tint="-0.34998626667073579"/>
        </left>
        <right/>
        <top style="thin">
          <color theme="0" tint="-0.34998626667073579"/>
        </top>
        <bottom style="thin">
          <color theme="0" tint="-0.34998626667073579"/>
        </bottom>
      </border>
    </dxf>
    <dxf>
      <font>
        <strike val="0"/>
        <outline val="0"/>
        <shadow val="0"/>
        <u val="none"/>
        <vertAlign val="baseline"/>
        <name val="Calibri"/>
        <family val="2"/>
        <scheme val="minor"/>
      </font>
      <fill>
        <patternFill patternType="none">
          <fgColor indexed="64"/>
          <bgColor auto="1"/>
        </patternFill>
      </fill>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name val="Calibri"/>
        <family val="2"/>
        <scheme val="minor"/>
      </font>
      <fill>
        <patternFill patternType="none">
          <fgColor indexed="64"/>
          <bgColor auto="1"/>
        </patternFill>
      </fill>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name val="Calibri"/>
        <family val="2"/>
        <scheme val="minor"/>
      </font>
      <fill>
        <patternFill patternType="none">
          <fgColor indexed="64"/>
          <bgColor auto="1"/>
        </patternFill>
      </fill>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name val="Calibri"/>
        <family val="2"/>
        <scheme val="minor"/>
      </font>
      <fill>
        <patternFill patternType="none">
          <fgColor indexed="64"/>
          <bgColor auto="1"/>
        </patternFill>
      </fill>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name val="Calibri"/>
        <family val="2"/>
        <scheme val="minor"/>
      </font>
      <fill>
        <patternFill patternType="none">
          <fgColor indexed="64"/>
          <bgColor auto="1"/>
        </patternFill>
      </fill>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name val="Calibri"/>
        <family val="2"/>
        <scheme val="minor"/>
      </font>
      <fill>
        <patternFill patternType="none">
          <fgColor indexed="64"/>
          <bgColor auto="1"/>
        </patternFill>
      </fill>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name val="Calibri"/>
        <family val="2"/>
        <scheme val="minor"/>
      </font>
      <fill>
        <patternFill patternType="none">
          <fgColor indexed="64"/>
          <bgColor auto="1"/>
        </patternFill>
      </fill>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name val="Calibri"/>
        <family val="2"/>
        <scheme val="minor"/>
      </font>
      <fill>
        <patternFill patternType="none">
          <fgColor indexed="64"/>
          <bgColor auto="1"/>
        </patternFill>
      </fill>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name val="Calibri"/>
        <family val="2"/>
        <scheme val="minor"/>
      </font>
      <fill>
        <patternFill patternType="solid">
          <fgColor indexed="64"/>
          <bgColor theme="4" tint="0.79998168889431442"/>
        </patternFill>
      </fill>
      <border diagonalUp="0" diagonalDown="0" outline="0">
        <left/>
        <right style="thin">
          <color theme="0" tint="-0.34998626667073579"/>
        </right>
        <top style="thin">
          <color theme="0" tint="-0.34998626667073579"/>
        </top>
        <bottom style="thin">
          <color theme="0" tint="-0.34998626667073579"/>
        </bottom>
      </border>
    </dxf>
    <dxf>
      <border>
        <top style="thin">
          <color theme="0" tint="-0.34998626667073579"/>
        </top>
      </border>
    </dxf>
    <dxf>
      <border diagonalUp="0" diagonalDown="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name val="Calibri"/>
        <family val="2"/>
        <scheme val="minor"/>
      </font>
      <fill>
        <patternFill patternType="none">
          <fgColor indexed="64"/>
          <bgColor auto="1"/>
        </patternFill>
      </fill>
    </dxf>
    <dxf>
      <border>
        <bottom style="thin">
          <color theme="0" tint="-0.34998626667073579"/>
        </bottom>
      </border>
    </dxf>
    <dxf>
      <font>
        <i val="0"/>
        <strike val="0"/>
        <outline val="0"/>
        <shadow val="0"/>
        <u val="none"/>
        <vertAlign val="baseline"/>
        <sz val="14"/>
        <color auto="1"/>
        <name val="Calibri"/>
        <family val="2"/>
        <scheme val="minor"/>
      </font>
      <fill>
        <patternFill patternType="solid">
          <fgColor indexed="64"/>
          <bgColor theme="4" tint="0.39997558519241921"/>
        </patternFill>
      </fill>
      <alignment vertical="center" textRotation="0" indent="0" justifyLastLine="0" shrinkToFit="0" readingOrder="0"/>
      <border diagonalUp="0" diagonalDown="0" outline="0">
        <left style="thin">
          <color theme="0" tint="-0.34998626667073579"/>
        </left>
        <right style="thin">
          <color theme="0" tint="-0.34998626667073579"/>
        </right>
        <top/>
        <bottom/>
      </border>
    </dxf>
    <dxf>
      <font>
        <color theme="0"/>
      </font>
      <fill>
        <patternFill>
          <bgColor theme="0"/>
        </patternFill>
      </fill>
      <border>
        <left/>
        <right/>
        <top/>
        <bottom/>
        <vertical/>
        <horizontal/>
      </border>
    </dxf>
    <dxf>
      <font>
        <color theme="1" tint="0.24994659260841701"/>
      </font>
      <border>
        <top style="double">
          <color theme="4"/>
        </top>
      </border>
    </dxf>
    <dxf>
      <font>
        <b/>
        <i val="0"/>
        <color theme="1" tint="0.34998626667073579"/>
      </font>
      <fill>
        <patternFill patternType="none">
          <fgColor indexed="64"/>
          <bgColor auto="1"/>
        </patternFill>
      </fill>
      <border>
        <left/>
        <right/>
        <top/>
        <bottom style="thin">
          <color auto="1"/>
        </bottom>
        <vertical style="thin">
          <color theme="2" tint="-9.9948118533890809E-2"/>
        </vertical>
        <horizontal style="thin">
          <color theme="2" tint="-9.9948118533890809E-2"/>
        </horizontal>
      </border>
    </dxf>
    <dxf>
      <font>
        <color theme="1" tint="0.24994659260841701"/>
      </font>
      <border>
        <left/>
        <right/>
        <top style="thin">
          <color theme="2" tint="-9.9948118533890809E-2"/>
        </top>
        <bottom style="thin">
          <color theme="2" tint="-9.9948118533890809E-2"/>
        </bottom>
        <vertical style="thin">
          <color theme="2" tint="-9.9948118533890809E-2"/>
        </vertical>
        <horizontal style="thin">
          <color theme="2" tint="-9.9948118533890809E-2"/>
        </horizontal>
      </border>
    </dxf>
  </dxfs>
  <tableStyles count="1" defaultTableStyle="TableStyleMedium2" defaultPivotStyle="PivotStyleLight16">
    <tableStyle name="Loan Amortization Schedule" pivot="0" count="3" xr9:uid="{00000000-0011-0000-FFFF-FFFF00000000}">
      <tableStyleElement type="wholeTable" dxfId="18"/>
      <tableStyleElement type="headerRow" dxfId="17"/>
      <tableStyleElement type="totalRow" dxfId="16"/>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000066"/>
      <rgbColor rgb="00008000"/>
      <rgbColor rgb="00000080"/>
      <rgbColor rgb="00808000"/>
      <rgbColor rgb="00800080"/>
      <rgbColor rgb="00008080"/>
      <rgbColor rgb="00EAEAEA"/>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FFE1E2"/>
      <rgbColor rgb="00FDF1DF"/>
      <rgbColor rgb="00FFCC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76B36"/>
      <color rgb="FFE0F0E0"/>
      <color rgb="FF0070C0"/>
      <color rgb="FFE7F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60960</xdr:colOff>
      <xdr:row>1</xdr:row>
      <xdr:rowOff>419100</xdr:rowOff>
    </xdr:from>
    <xdr:to>
      <xdr:col>10</xdr:col>
      <xdr:colOff>1198560</xdr:colOff>
      <xdr:row>2</xdr:row>
      <xdr:rowOff>91514</xdr:rowOff>
    </xdr:to>
    <xdr:pic>
      <xdr:nvPicPr>
        <xdr:cNvPr id="3" name="Picture 2">
          <a:extLst>
            <a:ext uri="{FF2B5EF4-FFF2-40B4-BE49-F238E27FC236}">
              <a16:creationId xmlns:a16="http://schemas.microsoft.com/office/drawing/2014/main" id="{784D2BDF-2A14-A539-B119-A636E87BD10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59240" y="685800"/>
          <a:ext cx="2257740" cy="53347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CA382EF-BEF8-4FAC-BDE6-14E294B4CB3B}" name="PaymentSchedule3" displayName="PaymentSchedule3" ref="B13:K23" totalsRowShown="0" headerRowDxfId="14" dataDxfId="12" headerRowBorderDxfId="13" tableBorderDxfId="11" totalsRowBorderDxfId="10" headerRowCellStyle="Style 6">
  <tableColumns count="10">
    <tableColumn id="1" xr3:uid="{34276CB7-3C34-4F7B-BA90-A3E3BDDC992A}" name="Payment Number" dataDxfId="9" dataCellStyle="Number">
      <calculatedColumnFormula>IF(LoanIsGood,IF(ROW()-ROW(PaymentSchedule3[[#Headers],[Payment Number]])&gt;ScheduledNumberOfPayments,"",ROW()-ROW(PaymentSchedule3[[#Headers],[Payment Number]])),"")</calculatedColumnFormula>
    </tableColumn>
    <tableColumn id="2" xr3:uid="{1403A054-F61D-429F-B1BB-4476EC6315CE}" name="Payment_x000a_Date" dataDxfId="8" dataCellStyle="Date">
      <calculatedColumnFormula>IF(PaymentSchedule3[[#This Row],[Payment Number]]&lt;&gt;"",EOMONTH(LoanStartDate,ROW(PaymentSchedule3[[#This Row],[Payment Number]])-ROW(PaymentSchedule3[[#Headers],[Payment Number]])-2)+DAY(LoanStartDate),"")</calculatedColumnFormula>
    </tableColumn>
    <tableColumn id="3" xr3:uid="{E67FFDE2-0DC2-4D6E-AF3F-C5A588B48155}" name="Beginning_x000a_Balance" dataDxfId="7" dataCellStyle="Table Amount">
      <calculatedColumnFormula>IF(PaymentSchedule3[[#This Row],[Payment Number]]&lt;&gt;"",IF(ROW()-ROW(PaymentSchedule3[[#Headers],[Beginning
Balance]])=1,LoanAmount,INDEX(PaymentSchedule3[Ending
Balance],ROW()-ROW(PaymentSchedule3[[#Headers],[Beginning
Balance]])-1)),"")</calculatedColumnFormula>
    </tableColumn>
    <tableColumn id="4" xr3:uid="{7F890269-E34F-4DDB-A395-4C6596B64B17}" name="Scheduled Payment" dataDxfId="6" dataCellStyle="Table Amount">
      <calculatedColumnFormula>IF(PaymentSchedule3[[#This Row],[Payment Number]]&lt;&gt;"",ScheduledPayment,"")</calculatedColumnFormula>
    </tableColumn>
    <tableColumn id="5" xr3:uid="{931027E7-8C19-4466-9D4A-F9288DA86D21}" name="Extra_x000a_Payment" dataDxfId="5" dataCellStyle="Table Amount">
      <calculatedColumnFormula>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calculatedColumnFormula>
    </tableColumn>
    <tableColumn id="6" xr3:uid="{CC5B15AD-AB99-402B-813B-ED379DF9B554}" name="Total_x000a_Payment" dataDxfId="4" dataCellStyle="Table Amount">
      <calculatedColumnFormula>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calculatedColumnFormula>
    </tableColumn>
    <tableColumn id="7" xr3:uid="{56A64BC0-073E-48F7-BD63-28B35D636790}" name="Principal" dataDxfId="3" dataCellStyle="Table Amount">
      <calculatedColumnFormula>IF(PaymentSchedule3[[#This Row],[Payment Number]]&lt;&gt;"",PaymentSchedule3[[#This Row],[Total
Payment]]-PaymentSchedule3[[#This Row],[Interest]],"")</calculatedColumnFormula>
    </tableColumn>
    <tableColumn id="8" xr3:uid="{4A9CA4D4-2346-4A75-8123-A968977AF4B8}" name="Interest" dataDxfId="2" dataCellStyle="Table Amount">
      <calculatedColumnFormula>IF(PaymentSchedule3[[#This Row],[Payment Number]]&lt;&gt;"",PaymentSchedule3[[#This Row],[Beginning
Balance]]*(InterestRate/PaymentsPerYear),"")</calculatedColumnFormula>
    </tableColumn>
    <tableColumn id="9" xr3:uid="{C39E71DF-B719-4486-AA13-11B7D11F817D}" name="Ending_x000a_Balance" dataDxfId="1" dataCellStyle="Table Amount">
      <calculatedColumnFormula>IF(PaymentSchedule3[[#This Row],[Payment Number]]&lt;&gt;"",IF(PaymentSchedule3[[#This Row],[Scheduled Payment]]+PaymentSchedule3[[#This Row],[Extra
Payment]]&lt;=PaymentSchedule3[[#This Row],[Beginning
Balance]],PaymentSchedule3[[#This Row],[Beginning
Balance]]-PaymentSchedule3[[#This Row],[Principal]],0),"")</calculatedColumnFormula>
    </tableColumn>
    <tableColumn id="10" xr3:uid="{FF2DDF66-04AB-4B2F-A770-16226B363CDF}" name="Cumulative_x000a_Interest" dataDxfId="0" dataCellStyle="Table Amount">
      <calculatedColumnFormula>IF(PaymentSchedule3[[#This Row],[Payment Number]]&lt;&gt;"",SUM(INDEX(PaymentSchedule3[Interest],1,1):PaymentSchedule3[[#This Row],[Interest]]),"")</calculatedColumnFormula>
    </tableColumn>
  </tableColumns>
  <tableStyleInfo name="Loan Amortization Schedule" showFirstColumn="0" showLastColumn="0" showRowStripes="1" showColumnStripes="0"/>
  <extLst>
    <ext xmlns:x14="http://schemas.microsoft.com/office/spreadsheetml/2009/9/main" uri="{504A1905-F514-4f6f-8877-14C23A59335A}">
      <x14:table altTextSummary="Track payment number, payment date, beginning balance, ending balance, scheduled payment, extra payment, principal amount, interest and cumulative interest amounts"/>
    </ext>
  </extLst>
</table>
</file>

<file path=xl/theme/theme1.xml><?xml version="1.0" encoding="utf-8"?>
<a:theme xmlns:a="http://schemas.openxmlformats.org/drawingml/2006/main" name="Office Theme">
  <a:themeElements>
    <a:clrScheme name="Custom 6">
      <a:dk1>
        <a:srgbClr val="000000"/>
      </a:dk1>
      <a:lt1>
        <a:srgbClr val="FFFFFF"/>
      </a:lt1>
      <a:dk2>
        <a:srgbClr val="635C50"/>
      </a:dk2>
      <a:lt2>
        <a:srgbClr val="E8E7E5"/>
      </a:lt2>
      <a:accent1>
        <a:srgbClr val="84C183"/>
      </a:accent1>
      <a:accent2>
        <a:srgbClr val="FCF600"/>
      </a:accent2>
      <a:accent3>
        <a:srgbClr val="82CECC"/>
      </a:accent3>
      <a:accent4>
        <a:srgbClr val="FFAD2E"/>
      </a:accent4>
      <a:accent5>
        <a:srgbClr val="E67342"/>
      </a:accent5>
      <a:accent6>
        <a:srgbClr val="0070C0"/>
      </a:accent6>
      <a:hlink>
        <a:srgbClr val="82CECC"/>
      </a:hlink>
      <a:folHlink>
        <a:srgbClr val="B580A1"/>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90632-B3BD-43EF-A3A5-D48CEBC148C6}">
  <sheetPr>
    <tabColor theme="4" tint="-0.499984740745262"/>
    <pageSetUpPr autoPageBreaks="0" fitToPage="1"/>
  </sheetPr>
  <dimension ref="B1:K25"/>
  <sheetViews>
    <sheetView showGridLines="0" showRowColHeaders="0" tabSelected="1" showRuler="0" view="pageLayout" zoomScaleNormal="100" workbookViewId="0">
      <selection activeCell="I1" sqref="I1"/>
    </sheetView>
  </sheetViews>
  <sheetFormatPr defaultColWidth="8.88671875" defaultRowHeight="14.4" x14ac:dyDescent="0.3"/>
  <cols>
    <col min="1" max="1" width="4.5546875" customWidth="1"/>
    <col min="2" max="2" width="12.88671875" customWidth="1"/>
    <col min="3" max="3" width="14.6640625" customWidth="1"/>
    <col min="4" max="4" width="16.6640625" customWidth="1"/>
    <col min="5" max="10" width="15.6640625" customWidth="1"/>
    <col min="11" max="11" width="17.6640625" customWidth="1"/>
  </cols>
  <sheetData>
    <row r="1" spans="2:11" s="1" customFormat="1" ht="21" customHeight="1" x14ac:dyDescent="0.3">
      <c r="B1" s="2"/>
      <c r="C1" s="2"/>
      <c r="D1" s="2"/>
      <c r="E1" s="2"/>
      <c r="F1" s="2"/>
      <c r="G1" s="2"/>
      <c r="H1" s="2"/>
      <c r="I1" s="2"/>
      <c r="J1" s="2"/>
      <c r="K1" s="2"/>
    </row>
    <row r="2" spans="2:11" s="1" customFormat="1" ht="67.95" customHeight="1" x14ac:dyDescent="0.3">
      <c r="B2" s="33" t="s">
        <v>10</v>
      </c>
      <c r="C2" s="33"/>
      <c r="D2" s="33"/>
      <c r="E2" s="33"/>
      <c r="F2" s="33"/>
      <c r="G2" s="33"/>
      <c r="H2" s="33"/>
      <c r="I2" s="33"/>
      <c r="J2" s="33"/>
      <c r="K2" s="33"/>
    </row>
    <row r="3" spans="2:11" s="1" customFormat="1" ht="24" customHeight="1" x14ac:dyDescent="0.3">
      <c r="B3" s="2"/>
      <c r="C3" s="2"/>
      <c r="D3" s="2"/>
      <c r="E3" s="2"/>
      <c r="F3" s="2"/>
      <c r="G3" s="2"/>
      <c r="H3" s="2"/>
      <c r="I3" s="2"/>
      <c r="J3" s="2"/>
      <c r="K3" s="2"/>
    </row>
    <row r="4" spans="2:11" ht="37.950000000000003" customHeight="1" x14ac:dyDescent="0.3">
      <c r="B4" s="41" t="s">
        <v>21</v>
      </c>
      <c r="C4" s="41"/>
      <c r="D4" s="41"/>
      <c r="E4" s="41"/>
      <c r="G4" s="41" t="s">
        <v>11</v>
      </c>
      <c r="H4" s="41"/>
      <c r="I4" s="41"/>
      <c r="J4" s="41"/>
      <c r="K4" s="41"/>
    </row>
    <row r="5" spans="2:11" ht="24" customHeight="1" x14ac:dyDescent="0.3">
      <c r="B5" s="34" t="s">
        <v>0</v>
      </c>
      <c r="C5" s="34"/>
      <c r="D5" s="34"/>
      <c r="E5" s="24">
        <v>5000</v>
      </c>
      <c r="G5" s="34" t="s">
        <v>5</v>
      </c>
      <c r="H5" s="34"/>
      <c r="I5" s="35">
        <f ca="1">IF(LoanIsGood,-PMT(InterestRate/PaymentsPerYear,ScheduledNumberOfPayments,LoanAmount),"")</f>
        <v>425.74952097778959</v>
      </c>
      <c r="J5" s="36"/>
      <c r="K5" s="37"/>
    </row>
    <row r="6" spans="2:11" ht="24" customHeight="1" x14ac:dyDescent="0.3">
      <c r="B6" s="34" t="s">
        <v>1</v>
      </c>
      <c r="C6" s="34"/>
      <c r="D6" s="34"/>
      <c r="E6" s="30">
        <v>0.04</v>
      </c>
      <c r="G6" s="34" t="s">
        <v>6</v>
      </c>
      <c r="H6" s="34"/>
      <c r="I6" s="38">
        <f ca="1">IF(LoanIsGood,LoanPeriod*PaymentsPerYear,"")</f>
        <v>12</v>
      </c>
      <c r="J6" s="39"/>
      <c r="K6" s="40"/>
    </row>
    <row r="7" spans="2:11" ht="24" customHeight="1" x14ac:dyDescent="0.3">
      <c r="B7" s="34" t="s">
        <v>2</v>
      </c>
      <c r="C7" s="34"/>
      <c r="D7" s="34"/>
      <c r="E7" s="31">
        <v>1</v>
      </c>
      <c r="G7" s="34" t="s">
        <v>7</v>
      </c>
      <c r="H7" s="34"/>
      <c r="I7" s="38">
        <f ca="1">ActualNumberOfPayments</f>
        <v>10</v>
      </c>
      <c r="J7" s="39"/>
      <c r="K7" s="40"/>
    </row>
    <row r="8" spans="2:11" ht="24" customHeight="1" x14ac:dyDescent="0.3">
      <c r="B8" s="34" t="s">
        <v>3</v>
      </c>
      <c r="C8" s="34"/>
      <c r="D8" s="34"/>
      <c r="E8" s="31">
        <v>12</v>
      </c>
      <c r="G8" s="34" t="s">
        <v>8</v>
      </c>
      <c r="H8" s="34"/>
      <c r="I8" s="35">
        <f ca="1">TotalEarlyPayments</f>
        <v>900</v>
      </c>
      <c r="J8" s="36"/>
      <c r="K8" s="37"/>
    </row>
    <row r="9" spans="2:11" ht="24" customHeight="1" x14ac:dyDescent="0.3">
      <c r="B9" s="46" t="s">
        <v>4</v>
      </c>
      <c r="C9" s="46"/>
      <c r="D9" s="46"/>
      <c r="E9" s="32">
        <f ca="1">TODAY()</f>
        <v>44949</v>
      </c>
      <c r="G9" s="34" t="s">
        <v>9</v>
      </c>
      <c r="H9" s="34"/>
      <c r="I9" s="35">
        <f ca="1">TotalInterest</f>
        <v>89.621485965393447</v>
      </c>
      <c r="J9" s="36"/>
      <c r="K9" s="37"/>
    </row>
    <row r="10" spans="2:11" ht="25.5" customHeight="1" x14ac:dyDescent="0.3">
      <c r="C10" s="3"/>
      <c r="D10" s="3"/>
      <c r="E10" s="4"/>
      <c r="G10" s="6"/>
      <c r="H10" s="6"/>
      <c r="I10" s="43"/>
      <c r="J10" s="43"/>
      <c r="K10" s="43"/>
    </row>
    <row r="11" spans="2:11" ht="25.5" customHeight="1" x14ac:dyDescent="0.3">
      <c r="B11" s="42" t="s">
        <v>22</v>
      </c>
      <c r="C11" s="42"/>
      <c r="D11" s="42"/>
      <c r="E11" s="25">
        <v>100</v>
      </c>
      <c r="F11" s="5"/>
      <c r="G11" s="44" t="s">
        <v>23</v>
      </c>
      <c r="H11" s="44"/>
      <c r="I11" s="45" t="s">
        <v>25</v>
      </c>
      <c r="J11" s="45"/>
      <c r="K11" s="45"/>
    </row>
    <row r="12" spans="2:11" ht="25.5" customHeight="1" x14ac:dyDescent="0.3">
      <c r="B12" s="7"/>
    </row>
    <row r="13" spans="2:11" s="8" customFormat="1" ht="48" customHeight="1" x14ac:dyDescent="0.3">
      <c r="B13" s="26" t="s">
        <v>12</v>
      </c>
      <c r="C13" s="26" t="s">
        <v>13</v>
      </c>
      <c r="D13" s="26" t="s">
        <v>14</v>
      </c>
      <c r="E13" s="26" t="s">
        <v>24</v>
      </c>
      <c r="F13" s="26" t="s">
        <v>15</v>
      </c>
      <c r="G13" s="26" t="s">
        <v>16</v>
      </c>
      <c r="H13" s="26" t="s">
        <v>17</v>
      </c>
      <c r="I13" s="26" t="s">
        <v>18</v>
      </c>
      <c r="J13" s="26" t="s">
        <v>19</v>
      </c>
      <c r="K13" s="26" t="s">
        <v>20</v>
      </c>
    </row>
    <row r="14" spans="2:11" ht="28.5" customHeight="1" x14ac:dyDescent="0.3">
      <c r="B14" s="27">
        <f ca="1">IF(LoanIsGood,IF(ROW()-ROW(PaymentSchedule3[[#Headers],[Payment Number]])&gt;ScheduledNumberOfPayments,"",ROW()-ROW(PaymentSchedule3[[#Headers],[Payment Number]])),"")</f>
        <v>1</v>
      </c>
      <c r="C14" s="19">
        <f ca="1">IF(PaymentSchedule3[[#This Row],[Payment Number]]&lt;&gt;"",EOMONTH(LoanStartDate,ROW(PaymentSchedule3[[#This Row],[Payment Number]])-ROW(PaymentSchedule3[[#Headers],[Payment Number]])-2)+DAY(LoanStartDate),"")</f>
        <v>44949</v>
      </c>
      <c r="D14" s="20">
        <f ca="1">IF(PaymentSchedule3[[#This Row],[Payment Number]]&lt;&gt;"",IF(ROW()-ROW(PaymentSchedule3[[#Headers],[Beginning
Balance]])=1,LoanAmount,INDEX(PaymentSchedule3[Ending
Balance],ROW()-ROW(PaymentSchedule3[[#Headers],[Beginning
Balance]])-1)),"")</f>
        <v>5000</v>
      </c>
      <c r="E14" s="21">
        <f ca="1">IF(PaymentSchedule3[[#This Row],[Payment Number]]&lt;&gt;"",ScheduledPayment,"")</f>
        <v>425.74952097778959</v>
      </c>
      <c r="F14" s="20">
        <f ca="1">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100</v>
      </c>
      <c r="G14" s="20">
        <f ca="1">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525.74952097778964</v>
      </c>
      <c r="H14" s="20">
        <f ca="1">IF(PaymentSchedule3[[#This Row],[Payment Number]]&lt;&gt;"",PaymentSchedule3[[#This Row],[Total
Payment]]-PaymentSchedule3[[#This Row],[Interest]],"")</f>
        <v>509.08285431112296</v>
      </c>
      <c r="I14" s="22">
        <f ca="1">IF(PaymentSchedule3[[#This Row],[Payment Number]]&lt;&gt;"",PaymentSchedule3[[#This Row],[Beginning
Balance]]*(InterestRate/PaymentsPerYear),"")</f>
        <v>16.666666666666668</v>
      </c>
      <c r="J14" s="20">
        <f ca="1">IF(PaymentSchedule3[[#This Row],[Payment Number]]&lt;&gt;"",IF(PaymentSchedule3[[#This Row],[Scheduled Payment]]+PaymentSchedule3[[#This Row],[Extra
Payment]]&lt;=PaymentSchedule3[[#This Row],[Beginning
Balance]],PaymentSchedule3[[#This Row],[Beginning
Balance]]-PaymentSchedule3[[#This Row],[Principal]],0),"")</f>
        <v>4490.9171456888771</v>
      </c>
      <c r="K14" s="23">
        <f ca="1">IF(PaymentSchedule3[[#This Row],[Payment Number]]&lt;&gt;"",SUM(INDEX(PaymentSchedule3[Interest],1,1):PaymentSchedule3[[#This Row],[Interest]]),"")</f>
        <v>16.666666666666668</v>
      </c>
    </row>
    <row r="15" spans="2:11" ht="28.5" customHeight="1" x14ac:dyDescent="0.3">
      <c r="B15" s="28">
        <f ca="1">IF(LoanIsGood,IF(ROW()-ROW(PaymentSchedule3[[#Headers],[Payment Number]])&gt;ScheduledNumberOfPayments,"",ROW()-ROW(PaymentSchedule3[[#Headers],[Payment Number]])),"")</f>
        <v>2</v>
      </c>
      <c r="C15" s="9">
        <f ca="1">IF(PaymentSchedule3[[#This Row],[Payment Number]]&lt;&gt;"",EOMONTH(LoanStartDate,ROW(PaymentSchedule3[[#This Row],[Payment Number]])-ROW(PaymentSchedule3[[#Headers],[Payment Number]])-2)+DAY(LoanStartDate),"")</f>
        <v>44980</v>
      </c>
      <c r="D15" s="10">
        <f ca="1">IF(PaymentSchedule3[[#This Row],[Payment Number]]&lt;&gt;"",IF(ROW()-ROW(PaymentSchedule3[[#Headers],[Beginning
Balance]])=1,LoanAmount,INDEX(PaymentSchedule3[Ending
Balance],ROW()-ROW(PaymentSchedule3[[#Headers],[Beginning
Balance]])-1)),"")</f>
        <v>4490.9171456888771</v>
      </c>
      <c r="E15" s="11">
        <f ca="1">IF(PaymentSchedule3[[#This Row],[Payment Number]]&lt;&gt;"",ScheduledPayment,"")</f>
        <v>425.74952097778959</v>
      </c>
      <c r="F15" s="10">
        <f ca="1">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100</v>
      </c>
      <c r="G15" s="10">
        <f ca="1">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525.74952097778964</v>
      </c>
      <c r="H15" s="10">
        <f ca="1">IF(PaymentSchedule3[[#This Row],[Payment Number]]&lt;&gt;"",PaymentSchedule3[[#This Row],[Total
Payment]]-PaymentSchedule3[[#This Row],[Interest]],"")</f>
        <v>510.77979715882674</v>
      </c>
      <c r="I15" s="12">
        <f ca="1">IF(PaymentSchedule3[[#This Row],[Payment Number]]&lt;&gt;"",PaymentSchedule3[[#This Row],[Beginning
Balance]]*(InterestRate/PaymentsPerYear),"")</f>
        <v>14.969723818962924</v>
      </c>
      <c r="J15" s="10">
        <f ca="1">IF(PaymentSchedule3[[#This Row],[Payment Number]]&lt;&gt;"",IF(PaymentSchedule3[[#This Row],[Scheduled Payment]]+PaymentSchedule3[[#This Row],[Extra
Payment]]&lt;=PaymentSchedule3[[#This Row],[Beginning
Balance]],PaymentSchedule3[[#This Row],[Beginning
Balance]]-PaymentSchedule3[[#This Row],[Principal]],0),"")</f>
        <v>3980.1373485300505</v>
      </c>
      <c r="K15" s="13">
        <f ca="1">IF(PaymentSchedule3[[#This Row],[Payment Number]]&lt;&gt;"",SUM(INDEX(PaymentSchedule3[Interest],1,1):PaymentSchedule3[[#This Row],[Interest]]),"")</f>
        <v>31.63639048562959</v>
      </c>
    </row>
    <row r="16" spans="2:11" ht="28.5" customHeight="1" x14ac:dyDescent="0.3">
      <c r="B16" s="28">
        <f ca="1">IF(LoanIsGood,IF(ROW()-ROW(PaymentSchedule3[[#Headers],[Payment Number]])&gt;ScheduledNumberOfPayments,"",ROW()-ROW(PaymentSchedule3[[#Headers],[Payment Number]])),"")</f>
        <v>3</v>
      </c>
      <c r="C16" s="9">
        <f ca="1">IF(PaymentSchedule3[[#This Row],[Payment Number]]&lt;&gt;"",EOMONTH(LoanStartDate,ROW(PaymentSchedule3[[#This Row],[Payment Number]])-ROW(PaymentSchedule3[[#Headers],[Payment Number]])-2)+DAY(LoanStartDate),"")</f>
        <v>45008</v>
      </c>
      <c r="D16" s="10">
        <f ca="1">IF(PaymentSchedule3[[#This Row],[Payment Number]]&lt;&gt;"",IF(ROW()-ROW(PaymentSchedule3[[#Headers],[Beginning
Balance]])=1,LoanAmount,INDEX(PaymentSchedule3[Ending
Balance],ROW()-ROW(PaymentSchedule3[[#Headers],[Beginning
Balance]])-1)),"")</f>
        <v>3980.1373485300505</v>
      </c>
      <c r="E16" s="11">
        <f ca="1">IF(PaymentSchedule3[[#This Row],[Payment Number]]&lt;&gt;"",ScheduledPayment,"")</f>
        <v>425.74952097778959</v>
      </c>
      <c r="F16" s="10">
        <f ca="1">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100</v>
      </c>
      <c r="G16" s="10">
        <f ca="1">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525.74952097778964</v>
      </c>
      <c r="H16" s="10">
        <f ca="1">IF(PaymentSchedule3[[#This Row],[Payment Number]]&lt;&gt;"",PaymentSchedule3[[#This Row],[Total
Payment]]-PaymentSchedule3[[#This Row],[Interest]],"")</f>
        <v>512.48239648268952</v>
      </c>
      <c r="I16" s="12">
        <f ca="1">IF(PaymentSchedule3[[#This Row],[Payment Number]]&lt;&gt;"",PaymentSchedule3[[#This Row],[Beginning
Balance]]*(InterestRate/PaymentsPerYear),"")</f>
        <v>13.26712449510017</v>
      </c>
      <c r="J16" s="10">
        <f ca="1">IF(PaymentSchedule3[[#This Row],[Payment Number]]&lt;&gt;"",IF(PaymentSchedule3[[#This Row],[Scheduled Payment]]+PaymentSchedule3[[#This Row],[Extra
Payment]]&lt;=PaymentSchedule3[[#This Row],[Beginning
Balance]],PaymentSchedule3[[#This Row],[Beginning
Balance]]-PaymentSchedule3[[#This Row],[Principal]],0),"")</f>
        <v>3467.6549520473609</v>
      </c>
      <c r="K16" s="13">
        <f ca="1">IF(PaymentSchedule3[[#This Row],[Payment Number]]&lt;&gt;"",SUM(INDEX(PaymentSchedule3[Interest],1,1):PaymentSchedule3[[#This Row],[Interest]]),"")</f>
        <v>44.90351498072976</v>
      </c>
    </row>
    <row r="17" spans="2:11" ht="28.5" customHeight="1" x14ac:dyDescent="0.3">
      <c r="B17" s="28">
        <f ca="1">IF(LoanIsGood,IF(ROW()-ROW(PaymentSchedule3[[#Headers],[Payment Number]])&gt;ScheduledNumberOfPayments,"",ROW()-ROW(PaymentSchedule3[[#Headers],[Payment Number]])),"")</f>
        <v>4</v>
      </c>
      <c r="C17" s="9">
        <f ca="1">IF(PaymentSchedule3[[#This Row],[Payment Number]]&lt;&gt;"",EOMONTH(LoanStartDate,ROW(PaymentSchedule3[[#This Row],[Payment Number]])-ROW(PaymentSchedule3[[#Headers],[Payment Number]])-2)+DAY(LoanStartDate),"")</f>
        <v>45039</v>
      </c>
      <c r="D17" s="10">
        <f ca="1">IF(PaymentSchedule3[[#This Row],[Payment Number]]&lt;&gt;"",IF(ROW()-ROW(PaymentSchedule3[[#Headers],[Beginning
Balance]])=1,LoanAmount,INDEX(PaymentSchedule3[Ending
Balance],ROW()-ROW(PaymentSchedule3[[#Headers],[Beginning
Balance]])-1)),"")</f>
        <v>3467.6549520473609</v>
      </c>
      <c r="E17" s="11">
        <f ca="1">IF(PaymentSchedule3[[#This Row],[Payment Number]]&lt;&gt;"",ScheduledPayment,"")</f>
        <v>425.74952097778959</v>
      </c>
      <c r="F17" s="10">
        <f ca="1">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100</v>
      </c>
      <c r="G17" s="10">
        <f ca="1">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525.74952097778964</v>
      </c>
      <c r="H17" s="10">
        <f ca="1">IF(PaymentSchedule3[[#This Row],[Payment Number]]&lt;&gt;"",PaymentSchedule3[[#This Row],[Total
Payment]]-PaymentSchedule3[[#This Row],[Interest]],"")</f>
        <v>514.19067113763174</v>
      </c>
      <c r="I17" s="12">
        <f ca="1">IF(PaymentSchedule3[[#This Row],[Payment Number]]&lt;&gt;"",PaymentSchedule3[[#This Row],[Beginning
Balance]]*(InterestRate/PaymentsPerYear),"")</f>
        <v>11.558849840157871</v>
      </c>
      <c r="J17" s="10">
        <f ca="1">IF(PaymentSchedule3[[#This Row],[Payment Number]]&lt;&gt;"",IF(PaymentSchedule3[[#This Row],[Scheduled Payment]]+PaymentSchedule3[[#This Row],[Extra
Payment]]&lt;=PaymentSchedule3[[#This Row],[Beginning
Balance]],PaymentSchedule3[[#This Row],[Beginning
Balance]]-PaymentSchedule3[[#This Row],[Principal]],0),"")</f>
        <v>2953.464280909729</v>
      </c>
      <c r="K17" s="13">
        <f ca="1">IF(PaymentSchedule3[[#This Row],[Payment Number]]&lt;&gt;"",SUM(INDEX(PaymentSchedule3[Interest],1,1):PaymentSchedule3[[#This Row],[Interest]]),"")</f>
        <v>56.462364820887629</v>
      </c>
    </row>
    <row r="18" spans="2:11" ht="28.5" customHeight="1" x14ac:dyDescent="0.3">
      <c r="B18" s="28">
        <f ca="1">IF(LoanIsGood,IF(ROW()-ROW(PaymentSchedule3[[#Headers],[Payment Number]])&gt;ScheduledNumberOfPayments,"",ROW()-ROW(PaymentSchedule3[[#Headers],[Payment Number]])),"")</f>
        <v>5</v>
      </c>
      <c r="C18" s="9">
        <f ca="1">IF(PaymentSchedule3[[#This Row],[Payment Number]]&lt;&gt;"",EOMONTH(LoanStartDate,ROW(PaymentSchedule3[[#This Row],[Payment Number]])-ROW(PaymentSchedule3[[#Headers],[Payment Number]])-2)+DAY(LoanStartDate),"")</f>
        <v>45069</v>
      </c>
      <c r="D18" s="10">
        <f ca="1">IF(PaymentSchedule3[[#This Row],[Payment Number]]&lt;&gt;"",IF(ROW()-ROW(PaymentSchedule3[[#Headers],[Beginning
Balance]])=1,LoanAmount,INDEX(PaymentSchedule3[Ending
Balance],ROW()-ROW(PaymentSchedule3[[#Headers],[Beginning
Balance]])-1)),"")</f>
        <v>2953.464280909729</v>
      </c>
      <c r="E18" s="11">
        <f ca="1">IF(PaymentSchedule3[[#This Row],[Payment Number]]&lt;&gt;"",ScheduledPayment,"")</f>
        <v>425.74952097778959</v>
      </c>
      <c r="F18" s="10">
        <f ca="1">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100</v>
      </c>
      <c r="G18" s="10">
        <f ca="1">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525.74952097778964</v>
      </c>
      <c r="H18" s="10">
        <f ca="1">IF(PaymentSchedule3[[#This Row],[Payment Number]]&lt;&gt;"",PaymentSchedule3[[#This Row],[Total
Payment]]-PaymentSchedule3[[#This Row],[Interest]],"")</f>
        <v>515.90464004142393</v>
      </c>
      <c r="I18" s="12">
        <f ca="1">IF(PaymentSchedule3[[#This Row],[Payment Number]]&lt;&gt;"",PaymentSchedule3[[#This Row],[Beginning
Balance]]*(InterestRate/PaymentsPerYear),"")</f>
        <v>9.8448809363657634</v>
      </c>
      <c r="J18" s="10">
        <f ca="1">IF(PaymentSchedule3[[#This Row],[Payment Number]]&lt;&gt;"",IF(PaymentSchedule3[[#This Row],[Scheduled Payment]]+PaymentSchedule3[[#This Row],[Extra
Payment]]&lt;=PaymentSchedule3[[#This Row],[Beginning
Balance]],PaymentSchedule3[[#This Row],[Beginning
Balance]]-PaymentSchedule3[[#This Row],[Principal]],0),"")</f>
        <v>2437.559640868305</v>
      </c>
      <c r="K18" s="13">
        <f ca="1">IF(PaymentSchedule3[[#This Row],[Payment Number]]&lt;&gt;"",SUM(INDEX(PaymentSchedule3[Interest],1,1):PaymentSchedule3[[#This Row],[Interest]]),"")</f>
        <v>66.307245757253398</v>
      </c>
    </row>
    <row r="19" spans="2:11" ht="28.5" customHeight="1" x14ac:dyDescent="0.3">
      <c r="B19" s="28">
        <f ca="1">IF(LoanIsGood,IF(ROW()-ROW(PaymentSchedule3[[#Headers],[Payment Number]])&gt;ScheduledNumberOfPayments,"",ROW()-ROW(PaymentSchedule3[[#Headers],[Payment Number]])),"")</f>
        <v>6</v>
      </c>
      <c r="C19" s="9">
        <f ca="1">IF(PaymentSchedule3[[#This Row],[Payment Number]]&lt;&gt;"",EOMONTH(LoanStartDate,ROW(PaymentSchedule3[[#This Row],[Payment Number]])-ROW(PaymentSchedule3[[#Headers],[Payment Number]])-2)+DAY(LoanStartDate),"")</f>
        <v>45100</v>
      </c>
      <c r="D19" s="10">
        <f ca="1">IF(PaymentSchedule3[[#This Row],[Payment Number]]&lt;&gt;"",IF(ROW()-ROW(PaymentSchedule3[[#Headers],[Beginning
Balance]])=1,LoanAmount,INDEX(PaymentSchedule3[Ending
Balance],ROW()-ROW(PaymentSchedule3[[#Headers],[Beginning
Balance]])-1)),"")</f>
        <v>2437.559640868305</v>
      </c>
      <c r="E19" s="11">
        <f ca="1">IF(PaymentSchedule3[[#This Row],[Payment Number]]&lt;&gt;"",ScheduledPayment,"")</f>
        <v>425.74952097778959</v>
      </c>
      <c r="F19" s="10">
        <f ca="1">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100</v>
      </c>
      <c r="G19" s="10">
        <f ca="1">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525.74952097778964</v>
      </c>
      <c r="H19" s="10">
        <f ca="1">IF(PaymentSchedule3[[#This Row],[Payment Number]]&lt;&gt;"",PaymentSchedule3[[#This Row],[Total
Payment]]-PaymentSchedule3[[#This Row],[Interest]],"")</f>
        <v>517.62432217489527</v>
      </c>
      <c r="I19" s="12">
        <f ca="1">IF(PaymentSchedule3[[#This Row],[Payment Number]]&lt;&gt;"",PaymentSchedule3[[#This Row],[Beginning
Balance]]*(InterestRate/PaymentsPerYear),"")</f>
        <v>8.1251988028943511</v>
      </c>
      <c r="J19" s="10">
        <f ca="1">IF(PaymentSchedule3[[#This Row],[Payment Number]]&lt;&gt;"",IF(PaymentSchedule3[[#This Row],[Scheduled Payment]]+PaymentSchedule3[[#This Row],[Extra
Payment]]&lt;=PaymentSchedule3[[#This Row],[Beginning
Balance]],PaymentSchedule3[[#This Row],[Beginning
Balance]]-PaymentSchedule3[[#This Row],[Principal]],0),"")</f>
        <v>1919.9353186934097</v>
      </c>
      <c r="K19" s="13">
        <f ca="1">IF(PaymentSchedule3[[#This Row],[Payment Number]]&lt;&gt;"",SUM(INDEX(PaymentSchedule3[Interest],1,1):PaymentSchedule3[[#This Row],[Interest]]),"")</f>
        <v>74.432444560147744</v>
      </c>
    </row>
    <row r="20" spans="2:11" ht="28.5" customHeight="1" x14ac:dyDescent="0.3">
      <c r="B20" s="28">
        <f ca="1">IF(LoanIsGood,IF(ROW()-ROW(PaymentSchedule3[[#Headers],[Payment Number]])&gt;ScheduledNumberOfPayments,"",ROW()-ROW(PaymentSchedule3[[#Headers],[Payment Number]])),"")</f>
        <v>7</v>
      </c>
      <c r="C20" s="9">
        <f ca="1">IF(PaymentSchedule3[[#This Row],[Payment Number]]&lt;&gt;"",EOMONTH(LoanStartDate,ROW(PaymentSchedule3[[#This Row],[Payment Number]])-ROW(PaymentSchedule3[[#Headers],[Payment Number]])-2)+DAY(LoanStartDate),"")</f>
        <v>45130</v>
      </c>
      <c r="D20" s="10">
        <f ca="1">IF(PaymentSchedule3[[#This Row],[Payment Number]]&lt;&gt;"",IF(ROW()-ROW(PaymentSchedule3[[#Headers],[Beginning
Balance]])=1,LoanAmount,INDEX(PaymentSchedule3[Ending
Balance],ROW()-ROW(PaymentSchedule3[[#Headers],[Beginning
Balance]])-1)),"")</f>
        <v>1919.9353186934097</v>
      </c>
      <c r="E20" s="11">
        <f ca="1">IF(PaymentSchedule3[[#This Row],[Payment Number]]&lt;&gt;"",ScheduledPayment,"")</f>
        <v>425.74952097778959</v>
      </c>
      <c r="F20" s="10">
        <f ca="1">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100</v>
      </c>
      <c r="G20" s="10">
        <f ca="1">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525.74952097778964</v>
      </c>
      <c r="H20" s="10">
        <f ca="1">IF(PaymentSchedule3[[#This Row],[Payment Number]]&lt;&gt;"",PaymentSchedule3[[#This Row],[Total
Payment]]-PaymentSchedule3[[#This Row],[Interest]],"")</f>
        <v>519.34973658214494</v>
      </c>
      <c r="I20" s="12">
        <f ca="1">IF(PaymentSchedule3[[#This Row],[Payment Number]]&lt;&gt;"",PaymentSchedule3[[#This Row],[Beginning
Balance]]*(InterestRate/PaymentsPerYear),"")</f>
        <v>6.3997843956446996</v>
      </c>
      <c r="J20" s="10">
        <f ca="1">IF(PaymentSchedule3[[#This Row],[Payment Number]]&lt;&gt;"",IF(PaymentSchedule3[[#This Row],[Scheduled Payment]]+PaymentSchedule3[[#This Row],[Extra
Payment]]&lt;=PaymentSchedule3[[#This Row],[Beginning
Balance]],PaymentSchedule3[[#This Row],[Beginning
Balance]]-PaymentSchedule3[[#This Row],[Principal]],0),"")</f>
        <v>1400.5855821112648</v>
      </c>
      <c r="K20" s="13">
        <f ca="1">IF(PaymentSchedule3[[#This Row],[Payment Number]]&lt;&gt;"",SUM(INDEX(PaymentSchedule3[Interest],1,1):PaymentSchedule3[[#This Row],[Interest]]),"")</f>
        <v>80.832228955792445</v>
      </c>
    </row>
    <row r="21" spans="2:11" ht="28.5" customHeight="1" x14ac:dyDescent="0.3">
      <c r="B21" s="28">
        <f ca="1">IF(LoanIsGood,IF(ROW()-ROW(PaymentSchedule3[[#Headers],[Payment Number]])&gt;ScheduledNumberOfPayments,"",ROW()-ROW(PaymentSchedule3[[#Headers],[Payment Number]])),"")</f>
        <v>8</v>
      </c>
      <c r="C21" s="9">
        <f ca="1">IF(PaymentSchedule3[[#This Row],[Payment Number]]&lt;&gt;"",EOMONTH(LoanStartDate,ROW(PaymentSchedule3[[#This Row],[Payment Number]])-ROW(PaymentSchedule3[[#Headers],[Payment Number]])-2)+DAY(LoanStartDate),"")</f>
        <v>45161</v>
      </c>
      <c r="D21" s="10">
        <f ca="1">IF(PaymentSchedule3[[#This Row],[Payment Number]]&lt;&gt;"",IF(ROW()-ROW(PaymentSchedule3[[#Headers],[Beginning
Balance]])=1,LoanAmount,INDEX(PaymentSchedule3[Ending
Balance],ROW()-ROW(PaymentSchedule3[[#Headers],[Beginning
Balance]])-1)),"")</f>
        <v>1400.5855821112648</v>
      </c>
      <c r="E21" s="11">
        <f ca="1">IF(PaymentSchedule3[[#This Row],[Payment Number]]&lt;&gt;"",ScheduledPayment,"")</f>
        <v>425.74952097778959</v>
      </c>
      <c r="F21" s="10">
        <f ca="1">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100</v>
      </c>
      <c r="G21" s="10">
        <f ca="1">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525.74952097778964</v>
      </c>
      <c r="H21" s="10">
        <f ca="1">IF(PaymentSchedule3[[#This Row],[Payment Number]]&lt;&gt;"",PaymentSchedule3[[#This Row],[Total
Payment]]-PaymentSchedule3[[#This Row],[Interest]],"")</f>
        <v>521.08090237075214</v>
      </c>
      <c r="I21" s="12">
        <f ca="1">IF(PaymentSchedule3[[#This Row],[Payment Number]]&lt;&gt;"",PaymentSchedule3[[#This Row],[Beginning
Balance]]*(InterestRate/PaymentsPerYear),"")</f>
        <v>4.6686186070375495</v>
      </c>
      <c r="J21" s="10">
        <f ca="1">IF(PaymentSchedule3[[#This Row],[Payment Number]]&lt;&gt;"",IF(PaymentSchedule3[[#This Row],[Scheduled Payment]]+PaymentSchedule3[[#This Row],[Extra
Payment]]&lt;=PaymentSchedule3[[#This Row],[Beginning
Balance]],PaymentSchedule3[[#This Row],[Beginning
Balance]]-PaymentSchedule3[[#This Row],[Principal]],0),"")</f>
        <v>879.50467974051264</v>
      </c>
      <c r="K21" s="13">
        <f ca="1">IF(PaymentSchedule3[[#This Row],[Payment Number]]&lt;&gt;"",SUM(INDEX(PaymentSchedule3[Interest],1,1):PaymentSchedule3[[#This Row],[Interest]]),"")</f>
        <v>85.500847562829989</v>
      </c>
    </row>
    <row r="22" spans="2:11" ht="28.5" customHeight="1" x14ac:dyDescent="0.3">
      <c r="B22" s="28">
        <f ca="1">IF(LoanIsGood,IF(ROW()-ROW(PaymentSchedule3[[#Headers],[Payment Number]])&gt;ScheduledNumberOfPayments,"",ROW()-ROW(PaymentSchedule3[[#Headers],[Payment Number]])),"")</f>
        <v>9</v>
      </c>
      <c r="C22" s="9">
        <f ca="1">IF(PaymentSchedule3[[#This Row],[Payment Number]]&lt;&gt;"",EOMONTH(LoanStartDate,ROW(PaymentSchedule3[[#This Row],[Payment Number]])-ROW(PaymentSchedule3[[#Headers],[Payment Number]])-2)+DAY(LoanStartDate),"")</f>
        <v>45192</v>
      </c>
      <c r="D22" s="10">
        <f ca="1">IF(PaymentSchedule3[[#This Row],[Payment Number]]&lt;&gt;"",IF(ROW()-ROW(PaymentSchedule3[[#Headers],[Beginning
Balance]])=1,LoanAmount,INDEX(PaymentSchedule3[Ending
Balance],ROW()-ROW(PaymentSchedule3[[#Headers],[Beginning
Balance]])-1)),"")</f>
        <v>879.50467974051264</v>
      </c>
      <c r="E22" s="11">
        <f ca="1">IF(PaymentSchedule3[[#This Row],[Payment Number]]&lt;&gt;"",ScheduledPayment,"")</f>
        <v>425.74952097778959</v>
      </c>
      <c r="F22" s="10">
        <f ca="1">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100</v>
      </c>
      <c r="G22" s="10">
        <f ca="1">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525.74952097778964</v>
      </c>
      <c r="H22" s="10">
        <f ca="1">IF(PaymentSchedule3[[#This Row],[Payment Number]]&lt;&gt;"",PaymentSchedule3[[#This Row],[Total
Payment]]-PaymentSchedule3[[#This Row],[Interest]],"")</f>
        <v>522.81783871198797</v>
      </c>
      <c r="I22" s="12">
        <f ca="1">IF(PaymentSchedule3[[#This Row],[Payment Number]]&lt;&gt;"",PaymentSchedule3[[#This Row],[Beginning
Balance]]*(InterestRate/PaymentsPerYear),"")</f>
        <v>2.931682265801709</v>
      </c>
      <c r="J22" s="10">
        <f ca="1">IF(PaymentSchedule3[[#This Row],[Payment Number]]&lt;&gt;"",IF(PaymentSchedule3[[#This Row],[Scheduled Payment]]+PaymentSchedule3[[#This Row],[Extra
Payment]]&lt;=PaymentSchedule3[[#This Row],[Beginning
Balance]],PaymentSchedule3[[#This Row],[Beginning
Balance]]-PaymentSchedule3[[#This Row],[Principal]],0),"")</f>
        <v>356.68684102852467</v>
      </c>
      <c r="K22" s="13">
        <f ca="1">IF(PaymentSchedule3[[#This Row],[Payment Number]]&lt;&gt;"",SUM(INDEX(PaymentSchedule3[Interest],1,1):PaymentSchedule3[[#This Row],[Interest]]),"")</f>
        <v>88.432529828631701</v>
      </c>
    </row>
    <row r="23" spans="2:11" ht="28.5" customHeight="1" x14ac:dyDescent="0.3">
      <c r="B23" s="29">
        <f ca="1">IF(LoanIsGood,IF(ROW()-ROW(PaymentSchedule3[[#Headers],[Payment Number]])&gt;ScheduledNumberOfPayments,"",ROW()-ROW(PaymentSchedule3[[#Headers],[Payment Number]])),"")</f>
        <v>10</v>
      </c>
      <c r="C23" s="14">
        <f ca="1">IF(PaymentSchedule3[[#This Row],[Payment Number]]&lt;&gt;"",EOMONTH(LoanStartDate,ROW(PaymentSchedule3[[#This Row],[Payment Number]])-ROW(PaymentSchedule3[[#Headers],[Payment Number]])-2)+DAY(LoanStartDate),"")</f>
        <v>45222</v>
      </c>
      <c r="D23" s="15">
        <f ca="1">IF(PaymentSchedule3[[#This Row],[Payment Number]]&lt;&gt;"",IF(ROW()-ROW(PaymentSchedule3[[#Headers],[Beginning
Balance]])=1,LoanAmount,INDEX(PaymentSchedule3[Ending
Balance],ROW()-ROW(PaymentSchedule3[[#Headers],[Beginning
Balance]])-1)),"")</f>
        <v>356.68684102852467</v>
      </c>
      <c r="E23" s="16">
        <f ca="1">IF(PaymentSchedule3[[#This Row],[Payment Number]]&lt;&gt;"",ScheduledPayment,"")</f>
        <v>425.74952097778959</v>
      </c>
      <c r="F23" s="15">
        <f ca="1">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23" s="15">
        <f ca="1">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356.68684102852467</v>
      </c>
      <c r="H23" s="15">
        <f ca="1">IF(PaymentSchedule3[[#This Row],[Payment Number]]&lt;&gt;"",PaymentSchedule3[[#This Row],[Total
Payment]]-PaymentSchedule3[[#This Row],[Interest]],"")</f>
        <v>355.49788489176291</v>
      </c>
      <c r="I23" s="17">
        <f ca="1">IF(PaymentSchedule3[[#This Row],[Payment Number]]&lt;&gt;"",PaymentSchedule3[[#This Row],[Beginning
Balance]]*(InterestRate/PaymentsPerYear),"")</f>
        <v>1.1889561367617489</v>
      </c>
      <c r="J23" s="15">
        <f ca="1">IF(PaymentSchedule3[[#This Row],[Payment Number]]&lt;&gt;"",IF(PaymentSchedule3[[#This Row],[Scheduled Payment]]+PaymentSchedule3[[#This Row],[Extra
Payment]]&lt;=PaymentSchedule3[[#This Row],[Beginning
Balance]],PaymentSchedule3[[#This Row],[Beginning
Balance]]-PaymentSchedule3[[#This Row],[Principal]],0),"")</f>
        <v>0</v>
      </c>
      <c r="K23" s="18">
        <f ca="1">IF(PaymentSchedule3[[#This Row],[Payment Number]]&lt;&gt;"",SUM(INDEX(PaymentSchedule3[Interest],1,1):PaymentSchedule3[[#This Row],[Interest]]),"")</f>
        <v>89.621485965393447</v>
      </c>
    </row>
    <row r="24" spans="2:11" ht="24" customHeight="1" x14ac:dyDescent="0.3"/>
    <row r="25" spans="2:11" ht="24" customHeight="1" x14ac:dyDescent="0.3"/>
  </sheetData>
  <mergeCells count="22">
    <mergeCell ref="B11:D11"/>
    <mergeCell ref="G9:H9"/>
    <mergeCell ref="I9:K9"/>
    <mergeCell ref="I10:K10"/>
    <mergeCell ref="G11:H11"/>
    <mergeCell ref="I11:K11"/>
    <mergeCell ref="B9:D9"/>
    <mergeCell ref="B7:D7"/>
    <mergeCell ref="G7:H7"/>
    <mergeCell ref="I7:K7"/>
    <mergeCell ref="G8:H8"/>
    <mergeCell ref="I8:K8"/>
    <mergeCell ref="B8:D8"/>
    <mergeCell ref="B2:K2"/>
    <mergeCell ref="G5:H5"/>
    <mergeCell ref="I5:K5"/>
    <mergeCell ref="G6:H6"/>
    <mergeCell ref="I6:K6"/>
    <mergeCell ref="B5:D5"/>
    <mergeCell ref="B6:D6"/>
    <mergeCell ref="B4:E4"/>
    <mergeCell ref="G4:K4"/>
  </mergeCells>
  <conditionalFormatting sqref="B14:K23">
    <cfRule type="expression" dxfId="15" priority="1">
      <formula>($B14="")+(($D14=0)*($F14=0))</formula>
    </cfRule>
  </conditionalFormatting>
  <dataValidations xWindow="1260" yWindow="525" count="25">
    <dataValidation allowBlank="1" showInputMessage="1" showErrorMessage="1" prompt="Cumulative interest is automatically updated in this column" sqref="K13" xr:uid="{39FCF65A-8BF2-4A41-956A-9264E8590921}"/>
    <dataValidation allowBlank="1" showInputMessage="1" showErrorMessage="1" prompt="Ending balance is automatically updated in this column" sqref="J13" xr:uid="{9E9FE9EC-8AAF-4F4C-8DD9-0DD4E618C907}"/>
    <dataValidation allowBlank="1" showInputMessage="1" showErrorMessage="1" prompt="Interest is automatically updated in this column" sqref="I13" xr:uid="{46B3C13B-2AD3-488F-B3D3-CDE3BD29EE21}"/>
    <dataValidation allowBlank="1" showInputMessage="1" showErrorMessage="1" prompt="Principal is automatically updated in this column" sqref="H13" xr:uid="{06FC0B54-F6BE-4962-88AF-58C6CF8BFA28}"/>
    <dataValidation allowBlank="1" showInputMessage="1" showErrorMessage="1" prompt="Total payment is automatically updated in this column" sqref="G13" xr:uid="{879F7196-49CB-4D6D-AF3E-A97252EA5D0E}"/>
    <dataValidation allowBlank="1" showInputMessage="1" showErrorMessage="1" prompt="Extra payment is automatically updated in this column" sqref="F13" xr:uid="{9319C4EA-8B01-41B2-8CEC-4840852D26BD}"/>
    <dataValidation allowBlank="1" showInputMessage="1" showErrorMessage="1" prompt="Scheduled payment is automatically updated in this column" sqref="E13" xr:uid="{AC827F85-C60C-4034-B766-81C176B18CAB}"/>
    <dataValidation allowBlank="1" showInputMessage="1" showErrorMessage="1" prompt="Beginning balance is automatically updated in this column" sqref="D13" xr:uid="{2E0465BF-3149-4770-AEF5-578C39256318}"/>
    <dataValidation allowBlank="1" showInputMessage="1" showErrorMessage="1" prompt="Payment date is automatically updated in this column" sqref="C13" xr:uid="{325B9C27-C801-4377-A9FF-2E51A0980179}"/>
    <dataValidation allowBlank="1" showInputMessage="1" showErrorMessage="1" prompt="Payment number is automatically updated in this column" sqref="B13" xr:uid="{7CD0DAF3-B8F5-4728-9D9A-857ACB918E70}"/>
    <dataValidation allowBlank="1" showInputMessage="1" showErrorMessage="1" prompt="Automatically updated total early payments" sqref="I8" xr:uid="{3883319A-5381-4298-8BB5-27FAE8093B26}"/>
    <dataValidation allowBlank="1" showInputMessage="1" showErrorMessage="1" prompt="Automatically updated actual number of payments" sqref="I7" xr:uid="{600C4CB5-0E5A-4CEE-BC4A-375DABB3F52A}"/>
    <dataValidation allowBlank="1" showInputMessage="1" showErrorMessage="1" prompt="Automatically updated scheduled number of payments" sqref="I6" xr:uid="{9388C63A-AFBA-4C17-AB2F-0D309F8CB992}"/>
    <dataValidation allowBlank="1" showInputMessage="1" showErrorMessage="1" prompt="Automatically updated scheduled payment amount" sqref="I5" xr:uid="{F2DD4887-845B-455E-BAEB-57AC02B59F2F}"/>
    <dataValidation allowBlank="1" showInputMessage="1" showErrorMessage="1" prompt="Automatically calculated total interest" sqref="I9" xr:uid="{B6A179D9-4B93-4C7C-810A-F12B7FC8EE4B}"/>
    <dataValidation allowBlank="1" showInputMessage="1" showErrorMessage="1" prompt="Enter the amount of extra payment in this cell" sqref="E11" xr:uid="{E7BD987D-D7CA-4DBA-99CC-298791804D75}"/>
    <dataValidation allowBlank="1" showInputMessage="1" showErrorMessage="1" prompt="Enter the start date of loan in this cell" sqref="E9" xr:uid="{FC353A50-0E99-4F96-BF86-15FD00A62E5B}"/>
    <dataValidation allowBlank="1" showInputMessage="1" showErrorMessage="1" prompt="Enter the number of payments to be made in a year in this cell" sqref="E8" xr:uid="{6080DD76-3A8E-4C1B-8CE2-553DA61F4240}"/>
    <dataValidation allowBlank="1" showInputMessage="1" showErrorMessage="1" prompt="Enter loan period in years in this cell" sqref="E7" xr:uid="{0397BDA9-9E78-4890-A6B2-28C2D9B7E9A3}"/>
    <dataValidation allowBlank="1" showInputMessage="1" showErrorMessage="1" prompt="Enter interest rate to be paid annually in this cell" sqref="E6" xr:uid="{D4A44E56-2418-495E-9BCA-5BCFE5E96E74}"/>
    <dataValidation allowBlank="1" showInputMessage="1" showErrorMessage="1" prompt="Enter Loan Amount in this cell" sqref="E5" xr:uid="{A8FD2C6B-0619-4385-9C1B-BB9E89167B95}"/>
    <dataValidation allowBlank="1" showInputMessage="1" showErrorMessage="1" prompt="This workbook produces a loan amortization schedule that calculates total interest and total payments &amp; includes the option for extra payments._x000a__x000a_Go to cell C2 for additional information about this template._x000a_" sqref="A1" xr:uid="{57860951-A0B7-4EFC-AB61-94C0CE82DCA7}"/>
    <dataValidation allowBlank="1" showInputMessage="1" showErrorMessage="1" prompt="Enter loan values in cells E5 to E9, and the extra payment in cell E11. Description of each loan value is in column E. Payment Schedule table starting in cell G4 will automatically update." sqref="B4" xr:uid="{2FD12715-0647-4D3F-BB88-EB7F855973B1}"/>
    <dataValidation allowBlank="1" showInputMessage="1" showErrorMessage="1" prompt="Loan Summary fields from I5 to I9 are automatically adjusted based on the values entered in cells E5 to E9. Enter the Lender's name in I11._x000a__x000a_Description of each value can be found in column I." sqref="G4" xr:uid="{E66544D4-4148-4B97-A686-62F3E8BA6D42}"/>
    <dataValidation allowBlank="1" showInputMessage="1" showErrorMessage="1" prompt="Worksheet title is in this cell. _x000a__x000a_Enter loan values in cells E5 to E9 &amp; extra payments in cell E11.  Enter loan summary values in cells I5 to K9, with lender name in cell I11.  _x000a__x000a_The Payment Schedule table will automatically update." sqref="B2" xr:uid="{3A360FA2-AC80-4D4C-A182-5949DE831937}"/>
  </dataValidations>
  <printOptions horizontalCentered="1"/>
  <pageMargins left="0.4" right="0.4" top="0.4" bottom="0.5" header="0.3" footer="0.3"/>
  <pageSetup scale="81" fitToHeight="0" orientation="landscape" r:id="rId1"/>
  <headerFooter differentFirst="1">
    <oddFooter>Page &amp;P of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2" ma:contentTypeDescription="Create a new document." ma:contentTypeScope="" ma:versionID="426e97fa315356fffbdcd9876fe988c2">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14b8f0def80e6d70ce3def20c90759a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Status" ma:index="19" nillable="true" ma:displayName="Status" ma:default="Not started" ma:format="Dropdown" ma:internalName="Status">
      <xsd:simpleType>
        <xsd:restriction base="dms:Choice">
          <xsd:enumeration value="Not started"/>
          <xsd:enumeration value="In Progress"/>
          <xsd:enumeration value="Completed"/>
        </xsd:restrictio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 xmlns="71af3243-3dd4-4a8d-8c0d-dd76da1f02a5">Not started</Status>
    <MediaServiceKeyPoints xmlns="71af3243-3dd4-4a8d-8c0d-dd76da1f02a5" xsi:nil="true"/>
  </documentManagement>
</p:properties>
</file>

<file path=customXml/itemProps1.xml><?xml version="1.0" encoding="utf-8"?>
<ds:datastoreItem xmlns:ds="http://schemas.openxmlformats.org/officeDocument/2006/customXml" ds:itemID="{1C916AAA-B92E-4B63-85B8-AAE6B615F4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666D08-E803-410C-AADE-B689A81EAADD}">
  <ds:schemaRefs>
    <ds:schemaRef ds:uri="http://schemas.microsoft.com/sharepoint/v3/contenttype/forms"/>
  </ds:schemaRefs>
</ds:datastoreItem>
</file>

<file path=customXml/itemProps3.xml><?xml version="1.0" encoding="utf-8"?>
<ds:datastoreItem xmlns:ds="http://schemas.openxmlformats.org/officeDocument/2006/customXml" ds:itemID="{5C5FC484-22E1-46B8-AF82-A10C8B95E93A}">
  <ds:schemaRefs>
    <ds:schemaRef ds:uri="http://schemas.microsoft.com/office/2006/metadata/properties"/>
    <ds:schemaRef ds:uri="http://schemas.microsoft.com/office/infopath/2007/PartnerControls"/>
    <ds:schemaRef ds:uri="71af3243-3dd4-4a8d-8c0d-dd76da1f02a5"/>
  </ds:schemaRefs>
</ds:datastoreItem>
</file>

<file path=docProps/app.xml><?xml version="1.0" encoding="utf-8"?>
<Properties xmlns="http://schemas.openxmlformats.org/officeDocument/2006/extended-properties" xmlns:vt="http://schemas.openxmlformats.org/officeDocument/2006/docPropsVTypes">
  <Template>TM03986974</Template>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Loan Schedule</vt:lpstr>
      <vt:lpstr>'Loan Schedule'!ColumnTitle1</vt:lpstr>
      <vt:lpstr>'Loan Schedule'!End_Bal</vt:lpstr>
      <vt:lpstr>'Loan Schedule'!ExtraPayments</vt:lpstr>
      <vt:lpstr>'Loan Schedule'!InterestRate</vt:lpstr>
      <vt:lpstr>'Loan Schedule'!LenderName</vt:lpstr>
      <vt:lpstr>'Loan Schedule'!LoanAmount</vt:lpstr>
      <vt:lpstr>'Loan Schedule'!LoanPeriod</vt:lpstr>
      <vt:lpstr>'Loan Schedule'!LoanStartDate</vt:lpstr>
      <vt:lpstr>'Loan Schedule'!PaymentsPerYear</vt:lpstr>
      <vt:lpstr>'Loan Schedule'!Print_Titles</vt:lpstr>
      <vt:lpstr>'Loan Schedule'!RowTitleRegion1..E9</vt:lpstr>
      <vt:lpstr>'Loan Schedule'!RowTitleRegion2..I7</vt:lpstr>
      <vt:lpstr>'Loan Schedule'!RowTitleRegion3..E9</vt:lpstr>
      <vt:lpstr>'Loan Schedule'!RowTitleRegion4..H9</vt:lpstr>
      <vt:lpstr>'Loan Schedule'!ScheduledNumberOfPayments</vt:lpstr>
      <vt:lpstr>'Loan Schedule'!ScheduledPayment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2020-08-04T04:24:44Z</dcterms:created>
  <dcterms:modified xsi:type="dcterms:W3CDTF">2023-01-23T11:27:16Z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